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531"/>
  <workbookPr defaultThemeVersion="124226"/>
  <mc:AlternateContent xmlns:mc="http://schemas.openxmlformats.org/markup-compatibility/2006">
    <mc:Choice Requires="x15">
      <x15ac:absPath xmlns:x15ac="http://schemas.microsoft.com/office/spreadsheetml/2010/11/ac" url="\\SZDC000PHANT041.d01.uadf.cz\dokumenty\VRT\Draft\RS4\_DÚR_Ústí - Drážďany\Geologie realizace\2. zadávací řízení\1.2 Dodatečné informace\Dodatečné informace 3 - posun termínu\"/>
    </mc:Choice>
  </mc:AlternateContent>
  <xr:revisionPtr revIDLastSave="0" documentId="13_ncr:1_{1E60F8D3-4575-4D4E-AAC2-F332C32C17E7}" xr6:coauthVersionLast="47" xr6:coauthVersionMax="47" xr10:uidLastSave="{00000000-0000-0000-0000-000000000000}"/>
  <bookViews>
    <workbookView xWindow="28680" yWindow="-120" windowWidth="29040" windowHeight="15840" xr2:uid="{00000000-000D-0000-FFFF-FFFF00000000}"/>
  </bookViews>
  <sheets>
    <sheet name="Rozpis ceny" sheetId="11" r:id="rId1"/>
    <sheet name="Přehled vrtů" sheetId="12" r:id="rId2"/>
  </sheets>
  <definedNames>
    <definedName name="_xlnm._FilterDatabase" localSheetId="0" hidden="1">'Rozpis ceny'!$A$8:$G$144</definedName>
    <definedName name="_xlnm.Print_Titles" localSheetId="0">'Rozpis ceny'!$5:$5</definedName>
    <definedName name="_xlnm.Print_Area" localSheetId="0">'Rozpis ceny'!$A$1:$G$166</definedName>
    <definedName name="Print_Area" localSheetId="0">'Rozpis ceny'!$A$1:$G$167</definedName>
    <definedName name="Print_Area">#REF!</definedName>
    <definedName name="Print_Titles" localSheetId="0">'Rozpis ceny'!$3:$5</definedName>
    <definedName name="Print_Titles">#REF!</definedName>
    <definedName name="VV">#REF!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27" i="11" l="1"/>
  <c r="G143" i="11"/>
  <c r="G142" i="11"/>
  <c r="G141" i="11"/>
  <c r="G135" i="11"/>
  <c r="G128" i="11"/>
  <c r="G32" i="11"/>
  <c r="G137" i="11"/>
  <c r="G136" i="11"/>
  <c r="G129" i="11"/>
  <c r="G144" i="11" l="1"/>
  <c r="G97" i="11"/>
  <c r="G79" i="11" l="1"/>
  <c r="G75" i="11" l="1"/>
  <c r="P10" i="12"/>
  <c r="C14" i="12"/>
  <c r="D14" i="12"/>
  <c r="E14" i="12"/>
  <c r="F14" i="12"/>
  <c r="G14" i="12"/>
  <c r="H14" i="12"/>
  <c r="I14" i="12"/>
  <c r="J14" i="12"/>
  <c r="K14" i="12"/>
  <c r="L14" i="12"/>
  <c r="B14" i="12"/>
  <c r="G27" i="11"/>
  <c r="G26" i="11"/>
  <c r="G107" i="11"/>
  <c r="G123" i="11"/>
  <c r="G122" i="11"/>
  <c r="G121" i="11"/>
  <c r="G120" i="11"/>
  <c r="G119" i="11"/>
  <c r="G118" i="11"/>
  <c r="G117" i="11"/>
  <c r="G116" i="11"/>
  <c r="G115" i="11"/>
  <c r="G114" i="11"/>
  <c r="G113" i="11"/>
  <c r="G112" i="11"/>
  <c r="G111" i="11"/>
  <c r="G110" i="11"/>
  <c r="G109" i="11"/>
  <c r="G108" i="11"/>
  <c r="G124" i="11" l="1"/>
  <c r="G38" i="11"/>
  <c r="G8" i="11" l="1"/>
  <c r="G94" i="11" l="1"/>
  <c r="G95" i="11"/>
  <c r="G78" i="11"/>
  <c r="G96" i="11"/>
  <c r="G92" i="11"/>
  <c r="G90" i="11"/>
  <c r="G91" i="11"/>
  <c r="G93" i="11"/>
  <c r="G77" i="11"/>
  <c r="G138" i="11" l="1"/>
  <c r="G134" i="11"/>
  <c r="G133" i="11"/>
  <c r="G132" i="11"/>
  <c r="G131" i="11"/>
  <c r="G130" i="11"/>
  <c r="G126" i="11"/>
  <c r="G104" i="11"/>
  <c r="G103" i="11"/>
  <c r="G102" i="11"/>
  <c r="G99" i="11"/>
  <c r="G98" i="11"/>
  <c r="G76" i="11"/>
  <c r="G88" i="11"/>
  <c r="G87" i="11"/>
  <c r="G86" i="11"/>
  <c r="G85" i="11"/>
  <c r="G84" i="11"/>
  <c r="G83" i="11"/>
  <c r="G82" i="11"/>
  <c r="G81" i="11"/>
  <c r="G80" i="11"/>
  <c r="G74" i="11"/>
  <c r="G73" i="11"/>
  <c r="G51" i="11"/>
  <c r="G50" i="11"/>
  <c r="G49" i="11"/>
  <c r="G48" i="11"/>
  <c r="G47" i="11"/>
  <c r="G44" i="11"/>
  <c r="G43" i="11"/>
  <c r="G42" i="11"/>
  <c r="G41" i="11"/>
  <c r="G40" i="11"/>
  <c r="G37" i="11"/>
  <c r="G36" i="11"/>
  <c r="G35" i="11"/>
  <c r="G34" i="11"/>
  <c r="G33" i="11"/>
  <c r="G31" i="11"/>
  <c r="G30" i="11"/>
  <c r="G29" i="11"/>
  <c r="G24" i="11"/>
  <c r="G25" i="11"/>
  <c r="G23" i="11"/>
  <c r="G22" i="11"/>
  <c r="G21" i="11"/>
  <c r="G20" i="11"/>
  <c r="G19" i="11"/>
  <c r="G18" i="11"/>
  <c r="G17" i="11"/>
  <c r="G16" i="11"/>
  <c r="G15" i="11"/>
  <c r="G14" i="11"/>
  <c r="G13" i="11"/>
  <c r="G12" i="11"/>
  <c r="G11" i="11"/>
  <c r="G9" i="11"/>
  <c r="G10" i="11"/>
  <c r="G69" i="11"/>
  <c r="G68" i="11"/>
  <c r="G67" i="11"/>
  <c r="G66" i="11"/>
  <c r="G65" i="11"/>
  <c r="G64" i="11"/>
  <c r="G63" i="11"/>
  <c r="G62" i="11"/>
  <c r="G61" i="11"/>
  <c r="G58" i="11"/>
  <c r="G57" i="11"/>
  <c r="G56" i="11"/>
  <c r="G55" i="11"/>
  <c r="G54" i="11"/>
  <c r="D60" i="11"/>
  <c r="D59" i="11"/>
  <c r="G45" i="11" l="1"/>
  <c r="G100" i="11"/>
  <c r="G139" i="11"/>
  <c r="G60" i="11"/>
  <c r="G59" i="11"/>
  <c r="G70" i="11" l="1"/>
  <c r="C159" i="11" l="1"/>
  <c r="C158" i="11"/>
  <c r="E158" i="11" l="1"/>
  <c r="F158" i="11" l="1"/>
  <c r="G158" i="11" s="1"/>
  <c r="C157" i="11"/>
  <c r="C156" i="11"/>
  <c r="C155" i="11"/>
  <c r="C154" i="11"/>
  <c r="C153" i="11"/>
  <c r="C152" i="11"/>
  <c r="G52" i="11" l="1"/>
  <c r="E155" i="11"/>
  <c r="G105" i="11"/>
  <c r="E156" i="11" s="1"/>
  <c r="E157" i="11"/>
  <c r="E153" i="11" l="1"/>
  <c r="F153" i="11" s="1"/>
  <c r="F157" i="11"/>
  <c r="G157" i="11" s="1"/>
  <c r="F156" i="11"/>
  <c r="G156" i="11" s="1"/>
  <c r="F155" i="11"/>
  <c r="G155" i="11" s="1"/>
  <c r="E154" i="11"/>
  <c r="E152" i="11"/>
  <c r="F152" i="11" s="1"/>
  <c r="F154" i="11" l="1"/>
  <c r="G146" i="11"/>
  <c r="G152" i="11"/>
  <c r="G153" i="11"/>
  <c r="G154" i="11" l="1"/>
  <c r="E159" i="11"/>
  <c r="F159" i="11" l="1"/>
  <c r="F160" i="11" s="1"/>
  <c r="E160" i="11"/>
  <c r="G162" i="11"/>
  <c r="G159" i="11" l="1"/>
  <c r="G160" i="11" s="1"/>
  <c r="G163" i="11"/>
  <c r="G164" i="11" s="1"/>
</calcChain>
</file>

<file path=xl/sharedStrings.xml><?xml version="1.0" encoding="utf-8"?>
<sst xmlns="http://schemas.openxmlformats.org/spreadsheetml/2006/main" count="453" uniqueCount="207">
  <si>
    <t>jedn.</t>
  </si>
  <si>
    <t>1.</t>
  </si>
  <si>
    <t xml:space="preserve">VRTÁNÍ  A  ODKRYVNÉ  PRÁCE </t>
  </si>
  <si>
    <t>1.1.</t>
  </si>
  <si>
    <t>bm</t>
  </si>
  <si>
    <t>1.2.</t>
  </si>
  <si>
    <t>dílčí mezisoučet - pol. 1.</t>
  </si>
  <si>
    <t>bez DPH</t>
  </si>
  <si>
    <t>2.</t>
  </si>
  <si>
    <t xml:space="preserve">POLNÍ ZKOUŠKY </t>
  </si>
  <si>
    <t>zk.</t>
  </si>
  <si>
    <t>hod.</t>
  </si>
  <si>
    <t>dílčí mezisoučet - pol. 2.</t>
  </si>
  <si>
    <t>3.</t>
  </si>
  <si>
    <t>GEODETICKÉ PRÁCE</t>
  </si>
  <si>
    <t xml:space="preserve">Vytýčení sond a polních zkoušek </t>
  </si>
  <si>
    <t>Zaměření studní a vztažných objektů</t>
  </si>
  <si>
    <t>ks</t>
  </si>
  <si>
    <t>dílčí mezisoučet - pol. 3.</t>
  </si>
  <si>
    <t>4.</t>
  </si>
  <si>
    <t>m</t>
  </si>
  <si>
    <t>5.</t>
  </si>
  <si>
    <t>dílčí mezisoučet - pol. 5.</t>
  </si>
  <si>
    <t>6.</t>
  </si>
  <si>
    <t>dílčí mezisoučet - pol. 6.</t>
  </si>
  <si>
    <t xml:space="preserve">R E K A P I T U L A C E </t>
  </si>
  <si>
    <t>Komplexní vyhodnocení polních zkoušek</t>
  </si>
  <si>
    <t>dílčí mezisoučet - pol. 4.</t>
  </si>
  <si>
    <t>Vyhodnocení geotechnických vlastností zemin a hornin</t>
  </si>
  <si>
    <t>Osazení zhlaví vrtu (HG, inklino)</t>
  </si>
  <si>
    <t>prac.</t>
  </si>
  <si>
    <t>GEOFYZIKÁLNÍ PRÁCE</t>
  </si>
  <si>
    <t>bod</t>
  </si>
  <si>
    <t>Vytyčení geofyzikálních profilů</t>
  </si>
  <si>
    <t>Zpracování dat, vypracování závěrečné zprávy</t>
  </si>
  <si>
    <t>Gravimetrie (tíhová měření)</t>
  </si>
  <si>
    <t>Odběr vzorků  zemin / hornin - porušené - třída 3B</t>
  </si>
  <si>
    <t>Odběr vzorků  zemin / hornin - technologické - třída 3B</t>
  </si>
  <si>
    <t>Skartace vrtného jádra</t>
  </si>
  <si>
    <t>Archivace vybraných částí vrtného jádra</t>
  </si>
  <si>
    <t>HYDROGEOLOGICKÉ PRÁCE</t>
  </si>
  <si>
    <t>Stanovení obsahu organických látek</t>
  </si>
  <si>
    <t>Geologická dokumentace průzkumných sond</t>
  </si>
  <si>
    <t>DPH</t>
  </si>
  <si>
    <t>Celkem bez DPH</t>
  </si>
  <si>
    <t>Seismické metody - mělká refrakční seismika (MRS)</t>
  </si>
  <si>
    <t>Celkem včetně DPH</t>
  </si>
  <si>
    <t>1.3.</t>
  </si>
  <si>
    <t>Odběr vzorků  zemin / hornin - neporušené -  třída 1 (2) A - vtlačným břitovým odběrákem</t>
  </si>
  <si>
    <t>Odběr vzorků  hornin - neporušené -  třída 1 (2) A - z vrtného jádra vrtaného dvojitou jádrovkou</t>
  </si>
  <si>
    <t>Karotážní měření ve vrtech (komplexní GT metody)</t>
  </si>
  <si>
    <t>Karotážní měření ve vrtech (komplexní HG metody)</t>
  </si>
  <si>
    <t>Technologické rozbory (PS + CBR + CBRsat + IBI)</t>
  </si>
  <si>
    <t>Zpracování souhrnné zprávy o laboratorních zkouškách</t>
  </si>
  <si>
    <t>Jádrové vrty vrtané TK v hloubkovém intervalu 0,0 - 10,0 m</t>
  </si>
  <si>
    <t>Jádrové vrty vrtané TK v hloubce &gt; 10,0 m</t>
  </si>
  <si>
    <t xml:space="preserve">Inklinometrické vrty vrtané TK se zabudováním inklinometrické pažnice </t>
  </si>
  <si>
    <t>Odporové profilování</t>
  </si>
  <si>
    <t>Odporová tomografie (ERT, MEM)</t>
  </si>
  <si>
    <t>kpl</t>
  </si>
  <si>
    <t xml:space="preserve"> </t>
  </si>
  <si>
    <r>
      <t>A-</t>
    </r>
    <r>
      <rPr>
        <sz val="9"/>
        <rFont val="Arial"/>
        <family val="2"/>
        <charset val="238"/>
      </rPr>
      <t xml:space="preserve"> VRTNÉ PRÁCE </t>
    </r>
  </si>
  <si>
    <r>
      <t>B-</t>
    </r>
    <r>
      <rPr>
        <sz val="9"/>
        <rFont val="Arial"/>
        <family val="2"/>
        <charset val="238"/>
      </rPr>
      <t xml:space="preserve"> SOUVISEJÍCÍ PRÁCE </t>
    </r>
  </si>
  <si>
    <r>
      <t>C-</t>
    </r>
    <r>
      <rPr>
        <sz val="9"/>
        <rFont val="Arial"/>
        <family val="2"/>
        <charset val="238"/>
      </rPr>
      <t xml:space="preserve"> ODBĚR VZORKŮ</t>
    </r>
  </si>
  <si>
    <t>pol.</t>
  </si>
  <si>
    <t>výkon / dodávka prací</t>
  </si>
  <si>
    <t xml:space="preserve">počet
m. j. </t>
  </si>
  <si>
    <t>Presiometrické vrty vrtané TK (Ø76 mm) - příplatek za 1 m vrtu k jednotkovým cenám dle výše uvedených hloubkových intervalů</t>
  </si>
  <si>
    <t>Příprava a likvidace sondážního pracoviště pro vrty vrtané TK</t>
  </si>
  <si>
    <t>Příprava a likvidace sondážního pracoviště pro vrty vrtané s výplachem</t>
  </si>
  <si>
    <t>Zkoušky vzorků 1 (2) A (neporušených vzorků) - stanovení bobtnavosti / prosedavosti</t>
  </si>
  <si>
    <t>CENA CELKEM BEZ DPH</t>
  </si>
  <si>
    <t>Přípravné práce a rešerše pro geofyzikální měření</t>
  </si>
  <si>
    <t xml:space="preserve">Zkoušky vzorků 1 (2) A (neporušených vzorků) - triaxiální zkouška UU </t>
  </si>
  <si>
    <t>Technologické rozbory s přidáním pojiva  (PS + CBR + CBR s aditivy + IBI s aditivy) - 1 sada při 1 vlhkosti</t>
  </si>
  <si>
    <t>Škody na pozemcích *)</t>
  </si>
  <si>
    <t>Doprava vzorků do laboratoře</t>
  </si>
  <si>
    <t>Rekognoskace terénu, inženýrskogeologické, hydrogeologické mapování vč. zhodnocení zájmového území</t>
  </si>
  <si>
    <t>Řízení BOZP</t>
  </si>
  <si>
    <t>Přepis a digitální zpracování vrtných protokolů, evidence odebraných vzorků, zpracování programu laboratorních zkoušek, specifikace průběhu laboratorních zkoušek podle hloubky odběru, typu objektu, zatížení atd., statistické vyhodnocení všech výsledků laboratorních zkoušek, syntéza výsledků laboratorních a polních zkoušek, geofyzikálního, hydrogeologického a pedologického průzkumu a jejích interpretace do situací, GT profilů a následně do dílčích zpráv a pasportů, opakované tisky, reprografie, apod.</t>
  </si>
  <si>
    <t>VÝKONY GEOLOGICKÉ SLUŽBY</t>
  </si>
  <si>
    <t>OSTATNÍ</t>
  </si>
  <si>
    <t xml:space="preserve">  </t>
  </si>
  <si>
    <t>Doprava karotážní soupravy, měřící aparatury a měřící skupiny</t>
  </si>
  <si>
    <t>Doprava souprav, měřící aparatury a měřící skupiny</t>
  </si>
  <si>
    <t>Doprava vrtné a doprovodné techniky</t>
  </si>
  <si>
    <t>Jádrové vrty vrtané dvojitou jádrovkou s výplachem v hloubkovém intervalu 0,0 - 50,0 m</t>
  </si>
  <si>
    <t>Jádrové vrty vrtané dvojitou jádrovkou s výplachem v hloubkovém intervalu 50,0 - 100,0 m</t>
  </si>
  <si>
    <t>Jádrové vrty vrtané dvojitou jádrovkou s výplachem v hloubkovém intervalu 100,0 - 150,0 m</t>
  </si>
  <si>
    <t>Jádrové vrty vrtané dvojitou jádrovkou s výplachem v hloubkovém intervalu 150,0 - 200,0 m</t>
  </si>
  <si>
    <t>Jádrové vrty vrtané dvojitou jádrovkou s výplachem v hloubkovém intervalu 200,0 - 250,0 m</t>
  </si>
  <si>
    <t>Jádrové vrty vrtané dvojitou jádrovkou s výplachem v hloubkovém intervalu 250,0 - 300,0 m</t>
  </si>
  <si>
    <t>Jádrové vrty vrtané dvojitou jádrovkou s výplachem v hloubkovém intervalu 300,0 - 350,0 m</t>
  </si>
  <si>
    <t>Jádrové vrty vrtané dvojitou jádrovkou s výplachem v hloubkovém intervalu 350,0 - 400,0 m</t>
  </si>
  <si>
    <t>Jádrové vrty vrtané dvojitou jádrovkou s výplachem v hloubkovém intervalu 400,0 - 450,0 m</t>
  </si>
  <si>
    <t>Jádrové vrty vrtané dvojitou jádrovkou s výplachem v hloubkovém intervalu 450,0 - 500,0 m</t>
  </si>
  <si>
    <t>Přípravné práce pro hlubokou seismiku</t>
  </si>
  <si>
    <t>Seismické metody - hluboká refrakční seismika (MRS)</t>
  </si>
  <si>
    <t>Seismické metody - hluboká reflexní seismika (RXS)</t>
  </si>
  <si>
    <t>Reinterpretace geoelektrických měření</t>
  </si>
  <si>
    <t>Instalace měřidla pórového tlaku do šikmého vrtu + kabeláž + zálivka + dataloger + chránička</t>
  </si>
  <si>
    <t>Vystrojení HG vrtu PVC pažnicí Ø75 mm, obsyp, těsnění - hluboké strukturní vrty dvojitou jádrovkou</t>
  </si>
  <si>
    <t>Vystrojení HG vrtu PVC pažnicí Ø125 mm, obsyp, těsnění - vrty TK v oblasti portálu včetně čerpacích</t>
  </si>
  <si>
    <t>Přibírka vrtu dvojitou jádrovkou na jádro Ø100 mm pro případ použití menších sond pro GT zkoušky</t>
  </si>
  <si>
    <t>Prostoje vrtné soupravy při realizaci geotechnických a hydrodynamických zkoušek a karotážního měření</t>
  </si>
  <si>
    <t>Vertikální elektrické sondování (VES krok 80 m)</t>
  </si>
  <si>
    <t>Magnetometrie (krok 10 m)</t>
  </si>
  <si>
    <t>Stanovení obsahu křemene</t>
  </si>
  <si>
    <t>Stanovení obsahu uhličitanů</t>
  </si>
  <si>
    <t>Pevnost v příčném tahu</t>
  </si>
  <si>
    <t>Triaxiální smyková pevnost</t>
  </si>
  <si>
    <t>Přetvárné vlastnosti hornin (Poissonovo číslo, modul pružnosti, modul deformace)</t>
  </si>
  <si>
    <t>Abrazivita (Cerchar nebo LCPC)</t>
  </si>
  <si>
    <t>Pevnost v prostém tlaku (přirozená + nasycená + vysušená)</t>
  </si>
  <si>
    <t>Fyzikální vlastnosti hornin - stanovení</t>
  </si>
  <si>
    <t>Polohopisné a výškopisné zaměření sond a zkoušek a GF profilů v JTSK, Bpv - včetně dopravy měřičské skupiny</t>
  </si>
  <si>
    <t>Přípravné práce</t>
  </si>
  <si>
    <t>hod</t>
  </si>
  <si>
    <t>Hydrogeologické mapování, rekognoskace terénu</t>
  </si>
  <si>
    <t>Hydrodynamické odběrové zkoušky</t>
  </si>
  <si>
    <t>Osazení čidla s automatickým odečtem hladiny podzemní vody (vč. čidla)</t>
  </si>
  <si>
    <t>soubor</t>
  </si>
  <si>
    <t>7.</t>
  </si>
  <si>
    <t>Pasportizace - záměr hladiny podzemní vody ve studních a vrtech po dobu průzkumu</t>
  </si>
  <si>
    <t>8.</t>
  </si>
  <si>
    <t>Odběry vzorků podzemní vody při čerpací zkoušce</t>
  </si>
  <si>
    <t>Odběry vzorků povrchové vody staticky</t>
  </si>
  <si>
    <t>Odběr vzorků ze strukturních vrtů dynamicky</t>
  </si>
  <si>
    <t>Terénní měření základních fyz.-chem. parametrů podzemních vod</t>
  </si>
  <si>
    <t>Terénní měření základních fyz.-chem. parametrů povrchových vod při hydrometrování</t>
  </si>
  <si>
    <t>Laboratorní stanovení vod povrchových</t>
  </si>
  <si>
    <t>Laboratorní stanovení vod podzemních</t>
  </si>
  <si>
    <t>Dopravní náklady</t>
  </si>
  <si>
    <t>Placená meteorologická data (srážkové úhrny oblasti)</t>
  </si>
  <si>
    <t>„RS4 úsek Ústí nad Labem – státní hranice CZ/SRN“; realizace geologického průzkumu pro Krušnohorský tunel</t>
  </si>
  <si>
    <t>Rozpis ceny</t>
  </si>
  <si>
    <t>Vystrojení HG vrtu PVC pažnicí Ø100 mm, obsyp, těsnění - vrty TK v oblasti portálu včetně čerpacích</t>
  </si>
  <si>
    <t>Deformační zkoušky na vrtech (presiometr, dilatometr)</t>
  </si>
  <si>
    <t>Příprava a likvidace pracoviště a techniky pro presiometrickou/dilatometrickou zkoušku</t>
  </si>
  <si>
    <t>Inklinometrické měření (do hl. 25m)</t>
  </si>
  <si>
    <t>KH-01</t>
  </si>
  <si>
    <t>KH-02</t>
  </si>
  <si>
    <t>KH-04</t>
  </si>
  <si>
    <t>KH-05</t>
  </si>
  <si>
    <t>KH-07</t>
  </si>
  <si>
    <t>KH-08</t>
  </si>
  <si>
    <t>KH-09</t>
  </si>
  <si>
    <t>KH-10</t>
  </si>
  <si>
    <t>KH-11</t>
  </si>
  <si>
    <t>50-100 m</t>
  </si>
  <si>
    <t>0-50 m</t>
  </si>
  <si>
    <t>100-150 m</t>
  </si>
  <si>
    <t>150-200 m</t>
  </si>
  <si>
    <t>200-250 m</t>
  </si>
  <si>
    <t>250-300 m</t>
  </si>
  <si>
    <t>300-350 m</t>
  </si>
  <si>
    <t>350-400 m</t>
  </si>
  <si>
    <t>400-450 m</t>
  </si>
  <si>
    <t>450-500 m</t>
  </si>
  <si>
    <t>celkem:</t>
  </si>
  <si>
    <t>Hloubka</t>
  </si>
  <si>
    <t>KH-12</t>
  </si>
  <si>
    <t>KH-13</t>
  </si>
  <si>
    <t>KH-14</t>
  </si>
  <si>
    <t>KH-15</t>
  </si>
  <si>
    <t>KH-16</t>
  </si>
  <si>
    <t>KH-17</t>
  </si>
  <si>
    <t>Přehled navrhovaných vrtů jednoduchou jádrovkou s TK korunkou</t>
  </si>
  <si>
    <t>Přehled navrhovaných vrtů dvojitou jádrovkou s dia korunkou (WireLine)</t>
  </si>
  <si>
    <t>LABORATORNÍ PRÁCE</t>
  </si>
  <si>
    <t>Mechanika zemin</t>
  </si>
  <si>
    <t>Mechanika hornin</t>
  </si>
  <si>
    <t>dílčí mezisoučet - pol. 7.</t>
  </si>
  <si>
    <t>Doprava - pol. 7.</t>
  </si>
  <si>
    <t>Geotechnický dozor</t>
  </si>
  <si>
    <t>Indexová zkouška porušené a poloporušené vzorky (PV a PPV) - klasifikační rozbor ve smyslu ČSN 72 1001</t>
  </si>
  <si>
    <t xml:space="preserve">Indexová zkouška neporušené vzorky (NV) - klasifikační rozbor ve smyslu ČSN 72 1001 + měrná hmotnost + objemová hmotnost </t>
  </si>
  <si>
    <t>Indexová zkouška technologické vzorky (TV) - klasifikační rozbor ve smyslu ČSN 72 1001 + měrná hmotnost + objemová hmotnost</t>
  </si>
  <si>
    <t>Zkoušky vzorků 1 (2) A (neporušených vzorků) - stlačitelnost v oedometru s rekonsolidací Eoed, Edef</t>
  </si>
  <si>
    <t>Zkoušky vzorků 1 (2) A (neporušených vzorků) - stanovení časového součinitele konsolidace cv</t>
  </si>
  <si>
    <t>Zkoušky vzorků 1 (2) A (neporušených vzorků) - stanovení bobtnacího tlaku v oedometru</t>
  </si>
  <si>
    <t xml:space="preserve">Zkoušky vzorků 1 (2) A (neporušených vzorků) - krabicový smyk (4 krabice) - vrcholová a reziduální pevnost </t>
  </si>
  <si>
    <t>Zkoušky vzorků 1 (2) A (neporušených vzorků) - stanovení propustnosti jemnozrnných zemin v triax. komoře</t>
  </si>
  <si>
    <t>Zkoušky vzorků 1 (2) A (neporušených vzorků) - pevnost v prostém tlaku (3 válečky)</t>
  </si>
  <si>
    <t>Point load test</t>
  </si>
  <si>
    <t>Vrtatelnost (DRI)</t>
  </si>
  <si>
    <t>Petrografický rozbor horniny</t>
  </si>
  <si>
    <t>dílčí mezisoučet - pol. 8.</t>
  </si>
  <si>
    <t>Provozní ocelové pažení</t>
  </si>
  <si>
    <t>*) Položka se neoceňuje, hodnota položky je stanovena zadavatelem a bude fakturována na základě skutečně provedených prací.</t>
  </si>
  <si>
    <t>Překlad technických zpráv a příslušných výstupů do němčiny</t>
  </si>
  <si>
    <t>Sled a řízení prací</t>
  </si>
  <si>
    <t>Nálevové zkoušky dle ČSN ISO 22282-5</t>
  </si>
  <si>
    <t>Vodní tlakové etážové zkoušky dle ČSN 22282-3 a ČSN ISO 22282-6</t>
  </si>
  <si>
    <t>Záměry průtoků - hydrometrická měření (16 bodů x 4 sady měření)</t>
  </si>
  <si>
    <t>Vyhodnocení hydrogeologického mapování a inženýrsko-geologického a hydrogeologikcého průzkumu a monitoringu</t>
  </si>
  <si>
    <t>Vybudování přístupových cest, zajištění dopravních omezení a pronájmu dopravního značení</t>
  </si>
  <si>
    <t>Zpracování realizační dokumentace stavby (RDS)</t>
  </si>
  <si>
    <t>Čištění HG vrtů pulzním čerpáním</t>
  </si>
  <si>
    <t>Digitalizace dat</t>
  </si>
  <si>
    <t>j. cena Kč</t>
  </si>
  <si>
    <t>cena celkem
Kč</t>
  </si>
  <si>
    <t>Zajištění datového prostředí EPLASS</t>
  </si>
  <si>
    <t>Zpracování DSPS včetně závěrečné zprávy</t>
  </si>
  <si>
    <t>Překlad DSPS včetně závěrečné zprávy do němčiny</t>
  </si>
  <si>
    <t>KH-07A</t>
  </si>
  <si>
    <t>Příprava a zajištění všech potřebných povolení, vyjádření, stanovisek apod.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</si>
</sst>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
    <numFmt numFmtId="166" formatCode="#,##0\ &quot;Kč&quot;"/>
  </numFmts>
  <fonts count="18" x14ac:knownFonts="1">
    <font>
      <sz val="10"/>
      <name val="Times New Roman"/>
      <charset val="238"/>
    </font>
    <font>
      <sz val="10"/>
      <name val="Arial"/>
      <family val="2"/>
      <charset val="238"/>
    </font>
    <font>
      <sz val="9"/>
      <name val="Arial"/>
      <family val="2"/>
      <charset val="238"/>
    </font>
    <font>
      <b/>
      <sz val="9"/>
      <name val="Arial"/>
      <family val="2"/>
      <charset val="238"/>
    </font>
    <font>
      <i/>
      <sz val="9"/>
      <name val="Arial"/>
      <family val="2"/>
      <charset val="238"/>
    </font>
    <font>
      <b/>
      <i/>
      <sz val="9"/>
      <name val="Arial"/>
      <family val="2"/>
      <charset val="238"/>
    </font>
    <font>
      <strike/>
      <sz val="9"/>
      <name val="Arial"/>
      <family val="2"/>
      <charset val="238"/>
    </font>
    <font>
      <sz val="8"/>
      <name val="Times New Roman"/>
      <family val="1"/>
      <charset val="238"/>
    </font>
    <font>
      <b/>
      <sz val="14"/>
      <name val="Arial"/>
      <family val="2"/>
      <charset val="238"/>
    </font>
    <font>
      <sz val="11"/>
      <name val="Times New Roman"/>
      <family val="1"/>
      <charset val="238"/>
    </font>
    <font>
      <b/>
      <sz val="10"/>
      <name val="Arial"/>
      <family val="2"/>
      <charset val="238"/>
    </font>
    <font>
      <b/>
      <sz val="11"/>
      <name val="Times New Roman"/>
      <family val="1"/>
      <charset val="238"/>
    </font>
    <font>
      <b/>
      <sz val="10"/>
      <name val="Times New Roman"/>
      <family val="1"/>
      <charset val="238"/>
    </font>
    <font>
      <b/>
      <sz val="9"/>
      <color rgb="FFFF0000"/>
      <name val="Arial"/>
      <family val="2"/>
      <charset val="238"/>
    </font>
    <font>
      <sz val="9"/>
      <color rgb="FFFF0000"/>
      <name val="Arial"/>
      <family val="2"/>
      <charset val="238"/>
    </font>
    <font>
      <sz val="9"/>
      <color theme="1"/>
      <name val="Arial"/>
      <family val="2"/>
      <charset val="238"/>
    </font>
    <font>
      <b/>
      <sz val="9"/>
      <color theme="1"/>
      <name val="Arial"/>
      <family val="2"/>
      <charset val="238"/>
    </font>
    <font>
      <sz val="10"/>
      <name val="Times New Roman"/>
      <family val="1"/>
      <charset val="238"/>
    </font>
  </fonts>
  <fills count="4">
    <fill>
      <patternFill patternType="none"/>
    </fill>
    <fill>
      <patternFill patternType="gray125"/>
    </fill>
    <fill>
      <patternFill patternType="solid">
        <fgColor rgb="FFFF9933"/>
        <bgColor indexed="64"/>
      </patternFill>
    </fill>
    <fill>
      <patternFill patternType="solid">
        <fgColor rgb="FFFFD1A3"/>
        <bgColor indexed="64"/>
      </patternFill>
    </fill>
  </fills>
  <borders count="56">
    <border>
      <left/>
      <right/>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diagonal/>
    </border>
    <border>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2">
    <xf numFmtId="0" fontId="0" fillId="0" borderId="0"/>
    <xf numFmtId="0" fontId="1" fillId="0" borderId="0"/>
  </cellStyleXfs>
  <cellXfs count="217">
    <xf numFmtId="0" fontId="0" fillId="0" borderId="0" xfId="0"/>
    <xf numFmtId="0" fontId="3" fillId="0" borderId="3" xfId="0" applyFont="1" applyBorder="1" applyAlignment="1">
      <alignment horizontal="center" vertical="center"/>
    </xf>
    <xf numFmtId="0" fontId="2" fillId="0" borderId="4" xfId="0" applyFont="1" applyBorder="1" applyAlignment="1">
      <alignment horizontal="center" vertical="center"/>
    </xf>
    <xf numFmtId="0" fontId="8" fillId="0" borderId="4" xfId="0" applyFont="1" applyBorder="1" applyAlignment="1">
      <alignment horizontal="left" vertical="center"/>
    </xf>
    <xf numFmtId="0" fontId="2" fillId="0" borderId="4" xfId="0" applyFont="1" applyBorder="1" applyAlignment="1">
      <alignment horizontal="right" vertical="center"/>
    </xf>
    <xf numFmtId="164" fontId="3" fillId="0" borderId="5" xfId="0" applyNumberFormat="1" applyFont="1" applyBorder="1" applyAlignment="1">
      <alignment horizontal="right" vertical="center" wrapText="1"/>
    </xf>
    <xf numFmtId="0" fontId="2" fillId="0" borderId="0" xfId="0" applyFont="1" applyAlignment="1">
      <alignment vertical="center" wrapText="1"/>
    </xf>
    <xf numFmtId="0" fontId="2" fillId="0" borderId="0" xfId="0" applyFont="1" applyAlignment="1">
      <alignment vertical="center"/>
    </xf>
    <xf numFmtId="0" fontId="3" fillId="0" borderId="1" xfId="0" applyFont="1" applyBorder="1" applyAlignment="1">
      <alignment horizontal="center" vertical="center"/>
    </xf>
    <xf numFmtId="0" fontId="2" fillId="0" borderId="0" xfId="0" applyFont="1" applyAlignment="1">
      <alignment horizontal="center" vertical="center"/>
    </xf>
    <xf numFmtId="0" fontId="3" fillId="0" borderId="0" xfId="0" applyFont="1" applyAlignment="1">
      <alignment horizontal="left" vertical="center"/>
    </xf>
    <xf numFmtId="0" fontId="2" fillId="0" borderId="0" xfId="0" applyFont="1" applyAlignment="1">
      <alignment horizontal="right" vertical="center"/>
    </xf>
    <xf numFmtId="164" fontId="3" fillId="0" borderId="8" xfId="0" applyNumberFormat="1" applyFont="1" applyBorder="1" applyAlignment="1">
      <alignment horizontal="right" vertical="center" wrapText="1"/>
    </xf>
    <xf numFmtId="0" fontId="3" fillId="0" borderId="0" xfId="0" applyFont="1" applyAlignment="1">
      <alignment horizontal="center" vertical="center"/>
    </xf>
    <xf numFmtId="0" fontId="3" fillId="0" borderId="0" xfId="0" applyFont="1" applyAlignment="1">
      <alignment horizontal="right" vertical="center"/>
    </xf>
    <xf numFmtId="0" fontId="3" fillId="0" borderId="8" xfId="0" applyFont="1" applyBorder="1" applyAlignment="1">
      <alignment horizontal="right" vertical="center" wrapText="1"/>
    </xf>
    <xf numFmtId="0" fontId="2" fillId="0" borderId="6" xfId="0" applyFont="1" applyBorder="1" applyAlignment="1">
      <alignment horizontal="center" vertical="center"/>
    </xf>
    <xf numFmtId="0" fontId="2" fillId="0" borderId="2" xfId="0" applyFont="1" applyBorder="1" applyAlignment="1">
      <alignment horizontal="center" vertical="center"/>
    </xf>
    <xf numFmtId="0" fontId="2" fillId="0" borderId="2" xfId="0" applyFont="1" applyBorder="1" applyAlignment="1">
      <alignment horizontal="left" vertical="center"/>
    </xf>
    <xf numFmtId="3" fontId="2" fillId="0" borderId="2" xfId="0" applyNumberFormat="1" applyFont="1" applyBorder="1" applyAlignment="1">
      <alignment horizontal="right" vertical="center"/>
    </xf>
    <xf numFmtId="164" fontId="8" fillId="0" borderId="7" xfId="0" applyNumberFormat="1" applyFont="1" applyBorder="1" applyAlignment="1">
      <alignment horizontal="right" vertical="center" wrapText="1"/>
    </xf>
    <xf numFmtId="0" fontId="3" fillId="0" borderId="0" xfId="0" applyFont="1" applyAlignment="1">
      <alignment vertical="center" wrapText="1"/>
    </xf>
    <xf numFmtId="0" fontId="3" fillId="0" borderId="0" xfId="0" applyFont="1" applyAlignment="1">
      <alignment vertical="center"/>
    </xf>
    <xf numFmtId="0" fontId="2" fillId="0" borderId="35" xfId="0" quotePrefix="1" applyFont="1" applyBorder="1" applyAlignment="1">
      <alignment horizontal="center" vertical="center"/>
    </xf>
    <xf numFmtId="0" fontId="2" fillId="0" borderId="26" xfId="0" applyFont="1" applyBorder="1" applyAlignment="1">
      <alignment horizontal="center" vertical="center"/>
    </xf>
    <xf numFmtId="0" fontId="2" fillId="0" borderId="21" xfId="0" applyFont="1" applyBorder="1" applyAlignment="1">
      <alignment horizontal="center" vertical="center"/>
    </xf>
    <xf numFmtId="0" fontId="2" fillId="0" borderId="21" xfId="0" applyFont="1" applyBorder="1" applyAlignment="1">
      <alignment horizontal="left" vertical="center"/>
    </xf>
    <xf numFmtId="166" fontId="2" fillId="0" borderId="23" xfId="0" applyNumberFormat="1" applyFont="1" applyBorder="1" applyAlignment="1">
      <alignment horizontal="right" vertical="center" wrapText="1"/>
    </xf>
    <xf numFmtId="0" fontId="2" fillId="0" borderId="21" xfId="0" applyFont="1" applyBorder="1" applyAlignment="1">
      <alignment horizontal="left" vertical="center" wrapText="1"/>
    </xf>
    <xf numFmtId="0" fontId="6" fillId="0" borderId="0" xfId="0" applyFont="1" applyAlignment="1">
      <alignment vertical="center"/>
    </xf>
    <xf numFmtId="0" fontId="2" fillId="0" borderId="27" xfId="0" applyFont="1" applyBorder="1" applyAlignment="1">
      <alignment horizontal="center" vertical="center"/>
    </xf>
    <xf numFmtId="0" fontId="2" fillId="0" borderId="18" xfId="0" applyFont="1" applyBorder="1" applyAlignment="1">
      <alignment horizontal="center" vertical="center"/>
    </xf>
    <xf numFmtId="0" fontId="2" fillId="0" borderId="18" xfId="0" applyFont="1" applyBorder="1" applyAlignment="1">
      <alignment horizontal="left" vertical="center"/>
    </xf>
    <xf numFmtId="0" fontId="2" fillId="0" borderId="21" xfId="0" quotePrefix="1" applyFont="1" applyBorder="1" applyAlignment="1">
      <alignment horizontal="left" vertical="center"/>
    </xf>
    <xf numFmtId="166" fontId="2" fillId="0" borderId="28" xfId="0" applyNumberFormat="1" applyFont="1" applyBorder="1" applyAlignment="1">
      <alignment horizontal="right" vertical="center" wrapText="1"/>
    </xf>
    <xf numFmtId="0" fontId="5" fillId="0" borderId="10" xfId="0" applyFont="1" applyBorder="1" applyAlignment="1">
      <alignment horizontal="right" vertical="center"/>
    </xf>
    <xf numFmtId="166" fontId="3" fillId="0" borderId="12" xfId="0" applyNumberFormat="1" applyFont="1" applyBorder="1" applyAlignment="1">
      <alignment horizontal="right" vertical="center" wrapText="1"/>
    </xf>
    <xf numFmtId="0" fontId="2" fillId="0" borderId="26" xfId="0" quotePrefix="1" applyFont="1" applyBorder="1" applyAlignment="1">
      <alignment horizontal="center" vertical="center"/>
    </xf>
    <xf numFmtId="0" fontId="2" fillId="0" borderId="44" xfId="0" applyFont="1" applyBorder="1" applyAlignment="1">
      <alignment horizontal="center" vertical="center"/>
    </xf>
    <xf numFmtId="0" fontId="2" fillId="0" borderId="22" xfId="0" applyFont="1" applyBorder="1" applyAlignment="1">
      <alignment horizontal="left" vertical="center"/>
    </xf>
    <xf numFmtId="0" fontId="5" fillId="0" borderId="11" xfId="0" applyFont="1" applyBorder="1" applyAlignment="1">
      <alignment horizontal="right" vertical="center"/>
    </xf>
    <xf numFmtId="166" fontId="3" fillId="0" borderId="29" xfId="0" applyNumberFormat="1" applyFont="1" applyBorder="1" applyAlignment="1">
      <alignment horizontal="right" vertical="center" wrapText="1"/>
    </xf>
    <xf numFmtId="49" fontId="2" fillId="0" borderId="26" xfId="0" applyNumberFormat="1" applyFont="1" applyBorder="1" applyAlignment="1">
      <alignment horizontal="center" vertical="center"/>
    </xf>
    <xf numFmtId="0" fontId="2" fillId="0" borderId="19" xfId="0" applyFont="1" applyBorder="1" applyAlignment="1">
      <alignment horizontal="center" vertical="center"/>
    </xf>
    <xf numFmtId="0" fontId="2" fillId="0" borderId="21" xfId="0" applyFont="1" applyBorder="1" applyAlignment="1">
      <alignment vertical="center" wrapText="1"/>
    </xf>
    <xf numFmtId="0" fontId="2" fillId="0" borderId="1" xfId="0" applyFont="1" applyBorder="1" applyAlignment="1">
      <alignment horizontal="center" vertical="center"/>
    </xf>
    <xf numFmtId="0" fontId="3" fillId="0" borderId="0" xfId="0" applyFont="1" applyAlignment="1">
      <alignment vertical="top" wrapText="1"/>
    </xf>
    <xf numFmtId="0" fontId="2" fillId="0" borderId="33" xfId="0" quotePrefix="1" applyFont="1" applyBorder="1" applyAlignment="1">
      <alignment horizontal="center" vertical="center"/>
    </xf>
    <xf numFmtId="0" fontId="2" fillId="0" borderId="24" xfId="0" applyFont="1" applyBorder="1" applyAlignment="1">
      <alignment horizontal="center" vertical="center"/>
    </xf>
    <xf numFmtId="2" fontId="2" fillId="0" borderId="24" xfId="0" quotePrefix="1" applyNumberFormat="1" applyFont="1" applyBorder="1" applyAlignment="1">
      <alignment horizontal="left" vertical="center" wrapText="1"/>
    </xf>
    <xf numFmtId="0" fontId="4" fillId="0" borderId="0" xfId="0" applyFont="1" applyAlignment="1">
      <alignment horizontal="left" vertical="center"/>
    </xf>
    <xf numFmtId="3" fontId="2" fillId="0" borderId="0" xfId="0" applyNumberFormat="1" applyFont="1" applyAlignment="1">
      <alignment horizontal="right" vertical="center"/>
    </xf>
    <xf numFmtId="164" fontId="2" fillId="0" borderId="8" xfId="0" applyNumberFormat="1" applyFont="1" applyBorder="1" applyAlignment="1">
      <alignment horizontal="right" vertical="center" wrapText="1"/>
    </xf>
    <xf numFmtId="3" fontId="3" fillId="0" borderId="0" xfId="0" applyNumberFormat="1" applyFont="1" applyAlignment="1">
      <alignment horizontal="right" vertical="center"/>
    </xf>
    <xf numFmtId="166" fontId="3" fillId="0" borderId="8" xfId="0" applyNumberFormat="1" applyFont="1" applyBorder="1" applyAlignment="1">
      <alignment horizontal="right" vertical="center" wrapText="1"/>
    </xf>
    <xf numFmtId="0" fontId="2" fillId="0" borderId="3" xfId="0" applyFont="1" applyBorder="1" applyAlignment="1">
      <alignment horizontal="center" vertical="center"/>
    </xf>
    <xf numFmtId="0" fontId="2" fillId="0" borderId="4" xfId="0" applyFont="1" applyBorder="1" applyAlignment="1">
      <alignment horizontal="left" vertical="center"/>
    </xf>
    <xf numFmtId="3" fontId="2" fillId="0" borderId="4" xfId="0" applyNumberFormat="1" applyFont="1" applyBorder="1" applyAlignment="1">
      <alignment horizontal="right" vertical="center"/>
    </xf>
    <xf numFmtId="3" fontId="2" fillId="0" borderId="5" xfId="0" applyNumberFormat="1" applyFont="1" applyBorder="1" applyAlignment="1">
      <alignment horizontal="right" vertical="center" wrapText="1"/>
    </xf>
    <xf numFmtId="0" fontId="2" fillId="0" borderId="0" xfId="0" applyFont="1" applyAlignment="1">
      <alignment horizontal="left" vertical="center"/>
    </xf>
    <xf numFmtId="3" fontId="2" fillId="0" borderId="8" xfId="0" applyNumberFormat="1" applyFont="1" applyBorder="1" applyAlignment="1">
      <alignment horizontal="right" vertical="center" wrapText="1"/>
    </xf>
    <xf numFmtId="166" fontId="3" fillId="0" borderId="4" xfId="0" applyNumberFormat="1" applyFont="1" applyBorder="1" applyAlignment="1">
      <alignment horizontal="right" vertical="center"/>
    </xf>
    <xf numFmtId="166" fontId="3" fillId="0" borderId="5" xfId="0" applyNumberFormat="1" applyFont="1" applyBorder="1" applyAlignment="1">
      <alignment horizontal="right" vertical="center" wrapText="1"/>
    </xf>
    <xf numFmtId="164" fontId="2" fillId="0" borderId="0" xfId="0" applyNumberFormat="1" applyFont="1" applyAlignment="1">
      <alignment horizontal="right" vertical="center" wrapText="1"/>
    </xf>
    <xf numFmtId="0" fontId="9" fillId="0" borderId="21" xfId="0" applyFont="1" applyBorder="1"/>
    <xf numFmtId="0" fontId="10" fillId="0" borderId="0" xfId="0" applyFont="1" applyAlignment="1">
      <alignment horizontal="left" vertical="center"/>
    </xf>
    <xf numFmtId="166" fontId="2" fillId="0" borderId="13" xfId="0" applyNumberFormat="1" applyFont="1" applyBorder="1" applyAlignment="1">
      <alignment horizontal="right" vertical="center" wrapText="1"/>
    </xf>
    <xf numFmtId="0" fontId="4" fillId="0" borderId="0" xfId="0" applyFont="1" applyAlignment="1">
      <alignment vertical="center"/>
    </xf>
    <xf numFmtId="0" fontId="0" fillId="0" borderId="21" xfId="0" applyBorder="1"/>
    <xf numFmtId="0" fontId="12" fillId="0" borderId="0" xfId="0" applyFont="1"/>
    <xf numFmtId="0" fontId="11" fillId="0" borderId="53" xfId="0" applyFont="1" applyBorder="1"/>
    <xf numFmtId="0" fontId="12" fillId="0" borderId="53" xfId="0" applyFont="1" applyBorder="1"/>
    <xf numFmtId="0" fontId="9" fillId="0" borderId="18" xfId="0" applyFont="1" applyBorder="1"/>
    <xf numFmtId="0" fontId="3" fillId="2" borderId="24" xfId="0" quotePrefix="1" applyFont="1" applyFill="1" applyBorder="1" applyAlignment="1">
      <alignment horizontal="left" vertical="center"/>
    </xf>
    <xf numFmtId="0" fontId="3" fillId="2" borderId="24" xfId="0" quotePrefix="1" applyFont="1" applyFill="1" applyBorder="1" applyAlignment="1">
      <alignment horizontal="center" vertical="center"/>
    </xf>
    <xf numFmtId="3" fontId="3" fillId="2" borderId="30" xfId="0" applyNumberFormat="1" applyFont="1" applyFill="1" applyBorder="1" applyAlignment="1">
      <alignment horizontal="center" vertical="center" wrapText="1"/>
    </xf>
    <xf numFmtId="164" fontId="3" fillId="2" borderId="25" xfId="0" applyNumberFormat="1" applyFont="1" applyFill="1" applyBorder="1" applyAlignment="1">
      <alignment horizontal="center" vertical="center" wrapText="1"/>
    </xf>
    <xf numFmtId="0" fontId="14" fillId="0" borderId="27" xfId="0" applyFont="1" applyBorder="1" applyAlignment="1">
      <alignment horizontal="center" vertical="center"/>
    </xf>
    <xf numFmtId="0" fontId="14" fillId="0" borderId="21" xfId="0" applyFont="1" applyBorder="1" applyAlignment="1">
      <alignment horizontal="center" vertical="center"/>
    </xf>
    <xf numFmtId="0" fontId="14" fillId="0" borderId="18" xfId="0" applyFont="1" applyBorder="1" applyAlignment="1">
      <alignment horizontal="left" vertical="center"/>
    </xf>
    <xf numFmtId="3" fontId="14" fillId="0" borderId="18" xfId="0" applyNumberFormat="1" applyFont="1" applyBorder="1" applyAlignment="1">
      <alignment horizontal="center" vertical="center"/>
    </xf>
    <xf numFmtId="0" fontId="14" fillId="0" borderId="18" xfId="0" applyFont="1" applyBorder="1" applyAlignment="1">
      <alignment horizontal="center" vertical="center"/>
    </xf>
    <xf numFmtId="166" fontId="14" fillId="0" borderId="47" xfId="0" applyNumberFormat="1" applyFont="1" applyBorder="1" applyAlignment="1">
      <alignment horizontal="right" vertical="center"/>
    </xf>
    <xf numFmtId="166" fontId="14" fillId="0" borderId="23" xfId="0" applyNumberFormat="1" applyFont="1" applyBorder="1" applyAlignment="1">
      <alignment horizontal="right" vertical="center" wrapText="1"/>
    </xf>
    <xf numFmtId="49" fontId="3" fillId="3" borderId="54" xfId="0" applyNumberFormat="1" applyFont="1" applyFill="1" applyBorder="1" applyAlignment="1">
      <alignment horizontal="center" vertical="center"/>
    </xf>
    <xf numFmtId="49" fontId="3" fillId="3" borderId="53" xfId="0" applyNumberFormat="1" applyFont="1" applyFill="1" applyBorder="1" applyAlignment="1">
      <alignment horizontal="center" vertical="center"/>
    </xf>
    <xf numFmtId="0" fontId="3" fillId="3" borderId="53" xfId="0" quotePrefix="1" applyFont="1" applyFill="1" applyBorder="1" applyAlignment="1">
      <alignment horizontal="left" vertical="center"/>
    </xf>
    <xf numFmtId="0" fontId="3" fillId="3" borderId="50" xfId="0" quotePrefix="1" applyFont="1" applyFill="1" applyBorder="1" applyAlignment="1">
      <alignment horizontal="left" vertical="center"/>
    </xf>
    <xf numFmtId="0" fontId="3" fillId="3" borderId="55" xfId="0" quotePrefix="1" applyFont="1" applyFill="1" applyBorder="1" applyAlignment="1">
      <alignment horizontal="left" vertical="center"/>
    </xf>
    <xf numFmtId="49" fontId="2" fillId="3" borderId="26" xfId="0" applyNumberFormat="1" applyFont="1" applyFill="1" applyBorder="1" applyAlignment="1">
      <alignment horizontal="center" vertical="center"/>
    </xf>
    <xf numFmtId="0" fontId="2" fillId="3" borderId="21" xfId="0" applyFont="1" applyFill="1" applyBorder="1" applyAlignment="1">
      <alignment horizontal="center" vertical="center"/>
    </xf>
    <xf numFmtId="0" fontId="3" fillId="3" borderId="21" xfId="0" quotePrefix="1" applyFont="1" applyFill="1" applyBorder="1" applyAlignment="1">
      <alignment horizontal="left" vertical="center"/>
    </xf>
    <xf numFmtId="166" fontId="2" fillId="3" borderId="19" xfId="0" applyNumberFormat="1" applyFont="1" applyFill="1" applyBorder="1" applyAlignment="1">
      <alignment horizontal="right" vertical="center"/>
    </xf>
    <xf numFmtId="166" fontId="2" fillId="3" borderId="23" xfId="0" applyNumberFormat="1" applyFont="1" applyFill="1" applyBorder="1" applyAlignment="1">
      <alignment horizontal="right" vertical="center" wrapText="1"/>
    </xf>
    <xf numFmtId="0" fontId="15" fillId="0" borderId="4" xfId="0" applyFont="1" applyBorder="1" applyAlignment="1">
      <alignment horizontal="center" vertical="center"/>
    </xf>
    <xf numFmtId="0" fontId="15" fillId="0" borderId="0" xfId="0" applyFont="1" applyAlignment="1">
      <alignment horizontal="center" vertical="center"/>
    </xf>
    <xf numFmtId="0" fontId="16" fillId="0" borderId="0" xfId="0" applyFont="1" applyAlignment="1">
      <alignment horizontal="center" vertical="center"/>
    </xf>
    <xf numFmtId="0" fontId="15" fillId="0" borderId="2" xfId="0" applyFont="1" applyBorder="1" applyAlignment="1">
      <alignment horizontal="center" vertical="center"/>
    </xf>
    <xf numFmtId="0" fontId="16" fillId="2" borderId="24" xfId="0" applyFont="1" applyFill="1" applyBorder="1" applyAlignment="1">
      <alignment horizontal="center" vertical="center" wrapText="1"/>
    </xf>
    <xf numFmtId="3" fontId="15" fillId="0" borderId="21" xfId="0" applyNumberFormat="1" applyFont="1" applyBorder="1" applyAlignment="1">
      <alignment horizontal="center" vertical="center"/>
    </xf>
    <xf numFmtId="3" fontId="15" fillId="0" borderId="18" xfId="0" applyNumberFormat="1" applyFont="1" applyBorder="1" applyAlignment="1">
      <alignment horizontal="center" vertical="center"/>
    </xf>
    <xf numFmtId="3" fontId="15" fillId="0" borderId="22" xfId="0" applyNumberFormat="1" applyFont="1" applyBorder="1" applyAlignment="1">
      <alignment horizontal="center" vertical="center"/>
    </xf>
    <xf numFmtId="0" fontId="16" fillId="3" borderId="53" xfId="0" quotePrefix="1" applyFont="1" applyFill="1" applyBorder="1" applyAlignment="1">
      <alignment horizontal="left" vertical="center"/>
    </xf>
    <xf numFmtId="3" fontId="15" fillId="3" borderId="21" xfId="0" applyNumberFormat="1" applyFont="1" applyFill="1" applyBorder="1" applyAlignment="1">
      <alignment horizontal="center" vertical="center"/>
    </xf>
    <xf numFmtId="3" fontId="15" fillId="0" borderId="36" xfId="0" applyNumberFormat="1" applyFont="1" applyBorder="1" applyAlignment="1">
      <alignment horizontal="center" vertical="center"/>
    </xf>
    <xf numFmtId="2" fontId="15" fillId="0" borderId="0" xfId="0" applyNumberFormat="1" applyFont="1" applyAlignment="1">
      <alignment horizontal="center" vertical="center"/>
    </xf>
    <xf numFmtId="165" fontId="16" fillId="0" borderId="0" xfId="0" applyNumberFormat="1" applyFont="1" applyAlignment="1">
      <alignment horizontal="center" vertical="center"/>
    </xf>
    <xf numFmtId="0" fontId="16" fillId="0" borderId="4" xfId="0" applyFont="1" applyBorder="1" applyAlignment="1">
      <alignment horizontal="center" vertical="center"/>
    </xf>
    <xf numFmtId="0" fontId="3" fillId="2" borderId="30" xfId="0" applyFont="1" applyFill="1" applyBorder="1" applyAlignment="1">
      <alignment horizontal="left" vertical="center"/>
    </xf>
    <xf numFmtId="0" fontId="16" fillId="2" borderId="46" xfId="0" applyFont="1" applyFill="1" applyBorder="1" applyAlignment="1">
      <alignment horizontal="center" vertical="center" wrapText="1"/>
    </xf>
    <xf numFmtId="0" fontId="3" fillId="2" borderId="46" xfId="0" applyFont="1" applyFill="1" applyBorder="1" applyAlignment="1">
      <alignment horizontal="center" vertical="center" wrapText="1"/>
    </xf>
    <xf numFmtId="0" fontId="3" fillId="2" borderId="31" xfId="0" applyFont="1" applyFill="1" applyBorder="1" applyAlignment="1">
      <alignment horizontal="center" vertical="center" wrapText="1"/>
    </xf>
    <xf numFmtId="0" fontId="3" fillId="2" borderId="45" xfId="0" applyFont="1" applyFill="1" applyBorder="1" applyAlignment="1">
      <alignment horizontal="center" vertical="center" wrapText="1"/>
    </xf>
    <xf numFmtId="0" fontId="2" fillId="3" borderId="3"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4" xfId="0" applyFont="1" applyFill="1" applyBorder="1" applyAlignment="1">
      <alignment horizontal="left" vertical="center"/>
    </xf>
    <xf numFmtId="0" fontId="16" fillId="3" borderId="4" xfId="0" applyFont="1" applyFill="1" applyBorder="1" applyAlignment="1">
      <alignment horizontal="center" vertical="center"/>
    </xf>
    <xf numFmtId="0" fontId="3" fillId="3" borderId="4" xfId="0" applyFont="1" applyFill="1" applyBorder="1" applyAlignment="1">
      <alignment horizontal="right" vertical="center"/>
    </xf>
    <xf numFmtId="3" fontId="3" fillId="3" borderId="4" xfId="0" applyNumberFormat="1" applyFont="1" applyFill="1" applyBorder="1" applyAlignment="1">
      <alignment horizontal="right" vertical="center"/>
    </xf>
    <xf numFmtId="3" fontId="3" fillId="3" borderId="5" xfId="0" applyNumberFormat="1" applyFont="1" applyFill="1" applyBorder="1" applyAlignment="1">
      <alignment horizontal="right" vertical="center" wrapText="1"/>
    </xf>
    <xf numFmtId="0" fontId="2" fillId="3" borderId="1" xfId="0" applyFont="1" applyFill="1" applyBorder="1" applyAlignment="1">
      <alignment horizontal="center" vertical="center"/>
    </xf>
    <xf numFmtId="0" fontId="2" fillId="3" borderId="0" xfId="0" applyFont="1" applyFill="1" applyAlignment="1">
      <alignment horizontal="center" vertical="center"/>
    </xf>
    <xf numFmtId="0" fontId="2" fillId="3" borderId="0" xfId="0" quotePrefix="1" applyFont="1" applyFill="1" applyAlignment="1">
      <alignment horizontal="left" vertical="center"/>
    </xf>
    <xf numFmtId="3" fontId="15" fillId="3" borderId="0" xfId="0" applyNumberFormat="1" applyFont="1" applyFill="1" applyAlignment="1">
      <alignment horizontal="center" vertical="center"/>
    </xf>
    <xf numFmtId="166" fontId="2" fillId="3" borderId="0" xfId="0" applyNumberFormat="1" applyFont="1" applyFill="1" applyAlignment="1">
      <alignment horizontal="right" vertical="center"/>
    </xf>
    <xf numFmtId="166" fontId="2" fillId="3" borderId="8" xfId="0" applyNumberFormat="1" applyFont="1" applyFill="1" applyBorder="1" applyAlignment="1">
      <alignment horizontal="right" vertical="center" wrapText="1"/>
    </xf>
    <xf numFmtId="0" fontId="2" fillId="3" borderId="1" xfId="0" quotePrefix="1" applyFont="1" applyFill="1" applyBorder="1" applyAlignment="1">
      <alignment horizontal="center" vertical="center"/>
    </xf>
    <xf numFmtId="0" fontId="2" fillId="3" borderId="0" xfId="0" applyFont="1" applyFill="1" applyAlignment="1">
      <alignment horizontal="left" vertical="center"/>
    </xf>
    <xf numFmtId="49" fontId="2" fillId="3" borderId="6" xfId="0" quotePrefix="1" applyNumberFormat="1" applyFont="1" applyFill="1" applyBorder="1" applyAlignment="1">
      <alignment horizontal="center" vertical="center"/>
    </xf>
    <xf numFmtId="0" fontId="2" fillId="3" borderId="2" xfId="0" applyFont="1" applyFill="1" applyBorder="1" applyAlignment="1">
      <alignment horizontal="center" vertical="center"/>
    </xf>
    <xf numFmtId="0" fontId="2" fillId="3" borderId="2" xfId="0" applyFont="1" applyFill="1" applyBorder="1" applyAlignment="1">
      <alignment horizontal="left" vertical="center"/>
    </xf>
    <xf numFmtId="3" fontId="15" fillId="3" borderId="2" xfId="0" applyNumberFormat="1" applyFont="1" applyFill="1" applyBorder="1" applyAlignment="1">
      <alignment horizontal="center" vertical="center"/>
    </xf>
    <xf numFmtId="166" fontId="2" fillId="3" borderId="2" xfId="0" applyNumberFormat="1" applyFont="1" applyFill="1" applyBorder="1" applyAlignment="1">
      <alignment horizontal="right" vertical="center"/>
    </xf>
    <xf numFmtId="166" fontId="2" fillId="3" borderId="7" xfId="0" applyNumberFormat="1" applyFont="1" applyFill="1" applyBorder="1" applyAlignment="1">
      <alignment horizontal="right" vertical="center" wrapText="1"/>
    </xf>
    <xf numFmtId="0" fontId="3" fillId="3" borderId="21" xfId="0" applyFont="1" applyFill="1" applyBorder="1" applyAlignment="1">
      <alignment horizontal="right" vertical="center"/>
    </xf>
    <xf numFmtId="166" fontId="3" fillId="3" borderId="23" xfId="0" applyNumberFormat="1" applyFont="1" applyFill="1" applyBorder="1" applyAlignment="1">
      <alignment horizontal="right" vertical="center" wrapText="1"/>
    </xf>
    <xf numFmtId="0" fontId="3" fillId="2" borderId="16"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17" xfId="0" applyFont="1" applyFill="1" applyBorder="1" applyAlignment="1">
      <alignment horizontal="left" vertical="center"/>
    </xf>
    <xf numFmtId="165" fontId="16" fillId="2" borderId="17" xfId="0" applyNumberFormat="1" applyFont="1" applyFill="1" applyBorder="1" applyAlignment="1">
      <alignment horizontal="center" vertical="center"/>
    </xf>
    <xf numFmtId="3" fontId="3" fillId="2" borderId="17" xfId="0" applyNumberFormat="1" applyFont="1" applyFill="1" applyBorder="1" applyAlignment="1">
      <alignment horizontal="right" vertical="center"/>
    </xf>
    <xf numFmtId="166" fontId="3" fillId="2" borderId="20" xfId="0" applyNumberFormat="1" applyFont="1" applyFill="1" applyBorder="1" applyAlignment="1">
      <alignment horizontal="right" vertical="center" wrapText="1"/>
    </xf>
    <xf numFmtId="3" fontId="2" fillId="0" borderId="21" xfId="0" applyNumberFormat="1" applyFont="1" applyBorder="1" applyAlignment="1">
      <alignment horizontal="center" vertical="center"/>
    </xf>
    <xf numFmtId="0" fontId="2" fillId="0" borderId="54" xfId="0" applyFont="1" applyBorder="1" applyAlignment="1">
      <alignment horizontal="center" vertical="center"/>
    </xf>
    <xf numFmtId="0" fontId="2" fillId="0" borderId="53" xfId="0" applyFont="1" applyBorder="1" applyAlignment="1">
      <alignment horizontal="center" vertical="center"/>
    </xf>
    <xf numFmtId="0" fontId="2" fillId="0" borderId="53" xfId="0" applyFont="1" applyBorder="1" applyAlignment="1">
      <alignment horizontal="left" vertical="center"/>
    </xf>
    <xf numFmtId="3" fontId="15" fillId="0" borderId="53" xfId="0" applyNumberFormat="1" applyFont="1" applyBorder="1" applyAlignment="1">
      <alignment horizontal="center" vertical="center"/>
    </xf>
    <xf numFmtId="166" fontId="2" fillId="0" borderId="55" xfId="0" applyNumberFormat="1" applyFont="1" applyBorder="1" applyAlignment="1">
      <alignment horizontal="right" vertical="center" wrapText="1"/>
    </xf>
    <xf numFmtId="166" fontId="2" fillId="0" borderId="21" xfId="0" applyNumberFormat="1" applyFont="1" applyBorder="1" applyAlignment="1">
      <alignment horizontal="right" vertical="center" wrapText="1"/>
    </xf>
    <xf numFmtId="166" fontId="2" fillId="0" borderId="53" xfId="0" applyNumberFormat="1" applyFont="1" applyBorder="1" applyAlignment="1">
      <alignment horizontal="center" vertical="center"/>
    </xf>
    <xf numFmtId="166" fontId="2" fillId="0" borderId="21" xfId="0" applyNumberFormat="1" applyFont="1" applyBorder="1" applyAlignment="1">
      <alignment horizontal="center" vertical="center"/>
    </xf>
    <xf numFmtId="166" fontId="2" fillId="0" borderId="53" xfId="0" applyNumberFormat="1" applyFont="1" applyBorder="1" applyAlignment="1" applyProtection="1">
      <alignment vertical="center"/>
      <protection locked="0"/>
    </xf>
    <xf numFmtId="166" fontId="2" fillId="0" borderId="21" xfId="0" applyNumberFormat="1" applyFont="1" applyBorder="1" applyAlignment="1" applyProtection="1">
      <alignment vertical="center"/>
      <protection locked="0"/>
    </xf>
    <xf numFmtId="166" fontId="2" fillId="0" borderId="19" xfId="0" applyNumberFormat="1" applyFont="1" applyBorder="1" applyAlignment="1" applyProtection="1">
      <alignment horizontal="right" vertical="center"/>
      <protection locked="0"/>
    </xf>
    <xf numFmtId="166" fontId="2" fillId="0" borderId="47" xfId="0" applyNumberFormat="1" applyFont="1" applyBorder="1" applyAlignment="1" applyProtection="1">
      <alignment horizontal="right" vertical="center"/>
      <protection locked="0"/>
    </xf>
    <xf numFmtId="166" fontId="2" fillId="0" borderId="21" xfId="0" applyNumberFormat="1" applyFont="1" applyBorder="1" applyAlignment="1" applyProtection="1">
      <alignment horizontal="right" vertical="center"/>
      <protection locked="0"/>
    </xf>
    <xf numFmtId="166" fontId="2" fillId="0" borderId="18" xfId="0" applyNumberFormat="1" applyFont="1" applyBorder="1" applyAlignment="1" applyProtection="1">
      <alignment horizontal="right" vertical="center"/>
      <protection locked="0"/>
    </xf>
    <xf numFmtId="166" fontId="2" fillId="0" borderId="50" xfId="0" applyNumberFormat="1" applyFont="1" applyBorder="1" applyAlignment="1" applyProtection="1">
      <alignment horizontal="right" vertical="center"/>
      <protection locked="0"/>
    </xf>
    <xf numFmtId="0" fontId="17" fillId="0" borderId="0" xfId="0" applyFont="1"/>
    <xf numFmtId="0" fontId="2" fillId="3" borderId="35" xfId="0" quotePrefix="1" applyFont="1" applyFill="1" applyBorder="1" applyAlignment="1">
      <alignment horizontal="center" vertical="center"/>
    </xf>
    <xf numFmtId="0" fontId="2" fillId="3" borderId="36" xfId="0" quotePrefix="1" applyFont="1" applyFill="1" applyBorder="1" applyAlignment="1">
      <alignment horizontal="center" vertical="center"/>
    </xf>
    <xf numFmtId="49" fontId="3" fillId="2" borderId="41" xfId="0" applyNumberFormat="1" applyFont="1" applyFill="1" applyBorder="1" applyAlignment="1">
      <alignment horizontal="center" vertical="center"/>
    </xf>
    <xf numFmtId="49" fontId="3" fillId="2" borderId="24" xfId="0" applyNumberFormat="1" applyFont="1" applyFill="1" applyBorder="1" applyAlignment="1">
      <alignment horizontal="center" vertical="center"/>
    </xf>
    <xf numFmtId="0" fontId="2" fillId="0" borderId="6" xfId="0" applyFont="1" applyBorder="1" applyAlignment="1">
      <alignment horizontal="center" vertical="center"/>
    </xf>
    <xf numFmtId="0" fontId="2" fillId="0" borderId="39" xfId="0" applyFont="1" applyBorder="1" applyAlignment="1">
      <alignment horizontal="center" vertical="center"/>
    </xf>
    <xf numFmtId="0" fontId="2" fillId="0" borderId="1" xfId="0" quotePrefix="1" applyFont="1" applyBorder="1" applyAlignment="1">
      <alignment horizontal="center" vertical="center"/>
    </xf>
    <xf numFmtId="0" fontId="2" fillId="0" borderId="42" xfId="0" quotePrefix="1" applyFont="1" applyBorder="1" applyAlignment="1">
      <alignment horizontal="center" vertical="center"/>
    </xf>
    <xf numFmtId="0" fontId="2" fillId="0" borderId="3" xfId="0" quotePrefix="1" applyFont="1" applyBorder="1" applyAlignment="1">
      <alignment horizontal="center" vertical="center"/>
    </xf>
    <xf numFmtId="0" fontId="2" fillId="0" borderId="37" xfId="0" quotePrefix="1" applyFont="1" applyBorder="1" applyAlignment="1">
      <alignment horizontal="center" vertical="center"/>
    </xf>
    <xf numFmtId="0" fontId="3" fillId="2" borderId="41" xfId="0" quotePrefix="1" applyFont="1" applyFill="1" applyBorder="1" applyAlignment="1">
      <alignment horizontal="center" vertical="center"/>
    </xf>
    <xf numFmtId="0" fontId="3" fillId="2" borderId="24" xfId="0" quotePrefix="1" applyFont="1" applyFill="1" applyBorder="1" applyAlignment="1">
      <alignment horizontal="center" vertical="center"/>
    </xf>
    <xf numFmtId="0" fontId="2" fillId="0" borderId="6" xfId="0" quotePrefix="1" applyFont="1" applyBorder="1" applyAlignment="1">
      <alignment horizontal="center" vertical="center"/>
    </xf>
    <xf numFmtId="0" fontId="2" fillId="0" borderId="39" xfId="0" quotePrefix="1" applyFont="1" applyBorder="1" applyAlignment="1">
      <alignment horizontal="center" vertical="center"/>
    </xf>
    <xf numFmtId="0" fontId="2" fillId="0" borderId="1" xfId="0" applyFont="1" applyBorder="1" applyAlignment="1">
      <alignment horizontal="center" vertical="center"/>
    </xf>
    <xf numFmtId="0" fontId="2" fillId="0" borderId="42" xfId="0" applyFont="1" applyBorder="1" applyAlignment="1">
      <alignment horizontal="center" vertical="center"/>
    </xf>
    <xf numFmtId="0" fontId="2" fillId="3" borderId="33" xfId="0" applyFont="1" applyFill="1" applyBorder="1" applyAlignment="1">
      <alignment horizontal="center" vertical="center"/>
    </xf>
    <xf numFmtId="0" fontId="2" fillId="3" borderId="34" xfId="0" applyFont="1" applyFill="1" applyBorder="1" applyAlignment="1">
      <alignment horizontal="center" vertical="center"/>
    </xf>
    <xf numFmtId="0" fontId="2" fillId="3" borderId="48" xfId="0" applyFont="1" applyFill="1" applyBorder="1" applyAlignment="1">
      <alignment horizontal="center" vertical="center"/>
    </xf>
    <xf numFmtId="0" fontId="2" fillId="3" borderId="49" xfId="0" applyFont="1" applyFill="1" applyBorder="1" applyAlignment="1">
      <alignment horizontal="center" vertical="center"/>
    </xf>
    <xf numFmtId="0" fontId="5" fillId="0" borderId="40" xfId="0" quotePrefix="1" applyFont="1" applyBorder="1" applyAlignment="1">
      <alignment horizontal="left" vertical="center"/>
    </xf>
    <xf numFmtId="0" fontId="5" fillId="0" borderId="2" xfId="0" quotePrefix="1" applyFont="1" applyBorder="1" applyAlignment="1">
      <alignment horizontal="left" vertical="center"/>
    </xf>
    <xf numFmtId="0" fontId="5" fillId="0" borderId="39" xfId="0" quotePrefix="1" applyFont="1" applyBorder="1" applyAlignment="1">
      <alignment horizontal="left" vertical="center"/>
    </xf>
    <xf numFmtId="0" fontId="3" fillId="2" borderId="30" xfId="0" applyFont="1" applyFill="1" applyBorder="1" applyAlignment="1">
      <alignment horizontal="left" vertical="center"/>
    </xf>
    <xf numFmtId="0" fontId="3" fillId="2" borderId="14" xfId="0" applyFont="1" applyFill="1" applyBorder="1" applyAlignment="1">
      <alignment horizontal="left" vertical="center"/>
    </xf>
    <xf numFmtId="0" fontId="3" fillId="2" borderId="15" xfId="0" applyFont="1" applyFill="1" applyBorder="1" applyAlignment="1">
      <alignment horizontal="left" vertical="center"/>
    </xf>
    <xf numFmtId="49" fontId="3" fillId="2" borderId="33" xfId="0" applyNumberFormat="1" applyFont="1" applyFill="1" applyBorder="1" applyAlignment="1">
      <alignment horizontal="center" vertical="center"/>
    </xf>
    <xf numFmtId="49" fontId="3" fillId="2" borderId="34" xfId="0" applyNumberFormat="1" applyFont="1" applyFill="1" applyBorder="1" applyAlignment="1">
      <alignment horizontal="center" vertical="center"/>
    </xf>
    <xf numFmtId="0" fontId="3" fillId="2" borderId="16" xfId="0" quotePrefix="1" applyFont="1" applyFill="1" applyBorder="1" applyAlignment="1">
      <alignment horizontal="center" vertical="center"/>
    </xf>
    <xf numFmtId="0" fontId="3" fillId="2" borderId="32" xfId="0" quotePrefix="1" applyFont="1" applyFill="1" applyBorder="1" applyAlignment="1">
      <alignment horizontal="center" vertical="center"/>
    </xf>
    <xf numFmtId="0" fontId="3" fillId="2" borderId="33" xfId="0" applyFont="1" applyFill="1" applyBorder="1" applyAlignment="1">
      <alignment horizontal="center" vertical="center"/>
    </xf>
    <xf numFmtId="0" fontId="3" fillId="2" borderId="34" xfId="0" applyFont="1" applyFill="1" applyBorder="1" applyAlignment="1">
      <alignment horizontal="center" vertical="center"/>
    </xf>
    <xf numFmtId="0" fontId="13" fillId="0" borderId="6" xfId="0" applyFont="1" applyBorder="1" applyAlignment="1">
      <alignment horizontal="left" vertical="center" wrapText="1"/>
    </xf>
    <xf numFmtId="0" fontId="13" fillId="0" borderId="2" xfId="0" applyFont="1" applyBorder="1" applyAlignment="1">
      <alignment horizontal="left" vertical="center" wrapText="1"/>
    </xf>
    <xf numFmtId="0" fontId="13" fillId="0" borderId="7" xfId="0" applyFont="1" applyBorder="1" applyAlignment="1">
      <alignment horizontal="left" vertical="center" wrapText="1"/>
    </xf>
    <xf numFmtId="0" fontId="3" fillId="2" borderId="30" xfId="0" quotePrefix="1" applyFont="1" applyFill="1" applyBorder="1" applyAlignment="1">
      <alignment horizontal="left" vertical="center"/>
    </xf>
    <xf numFmtId="0" fontId="3" fillId="2" borderId="14" xfId="0" quotePrefix="1" applyFont="1" applyFill="1" applyBorder="1" applyAlignment="1">
      <alignment horizontal="left" vertical="center"/>
    </xf>
    <xf numFmtId="0" fontId="3" fillId="2" borderId="15" xfId="0" quotePrefix="1" applyFont="1" applyFill="1" applyBorder="1" applyAlignment="1">
      <alignment horizontal="left" vertical="center"/>
    </xf>
    <xf numFmtId="0" fontId="3" fillId="2" borderId="24" xfId="0" quotePrefix="1" applyFont="1" applyFill="1" applyBorder="1" applyAlignment="1">
      <alignment horizontal="left" vertical="center"/>
    </xf>
    <xf numFmtId="0" fontId="3" fillId="2" borderId="25" xfId="0" quotePrefix="1" applyFont="1" applyFill="1" applyBorder="1" applyAlignment="1">
      <alignment horizontal="left" vertical="center"/>
    </xf>
    <xf numFmtId="0" fontId="3" fillId="2" borderId="24" xfId="0" applyFont="1" applyFill="1" applyBorder="1" applyAlignment="1">
      <alignment horizontal="left" vertical="center"/>
    </xf>
    <xf numFmtId="0" fontId="3" fillId="2" borderId="25" xfId="0" applyFont="1" applyFill="1" applyBorder="1" applyAlignment="1">
      <alignment horizontal="left" vertical="center"/>
    </xf>
    <xf numFmtId="0" fontId="3" fillId="3" borderId="19" xfId="0" applyFont="1" applyFill="1" applyBorder="1" applyAlignment="1">
      <alignment horizontal="left" vertical="center"/>
    </xf>
    <xf numFmtId="0" fontId="3" fillId="3" borderId="9" xfId="0" applyFont="1" applyFill="1" applyBorder="1" applyAlignment="1">
      <alignment horizontal="left" vertical="center"/>
    </xf>
    <xf numFmtId="0" fontId="3" fillId="3" borderId="13" xfId="0" applyFont="1" applyFill="1" applyBorder="1" applyAlignment="1">
      <alignment horizontal="left" vertical="center"/>
    </xf>
    <xf numFmtId="0" fontId="3" fillId="3" borderId="50" xfId="0" applyFont="1" applyFill="1" applyBorder="1" applyAlignment="1">
      <alignment horizontal="left" vertical="center"/>
    </xf>
    <xf numFmtId="0" fontId="3" fillId="3" borderId="51" xfId="0" applyFont="1" applyFill="1" applyBorder="1" applyAlignment="1">
      <alignment horizontal="left" vertical="center"/>
    </xf>
    <xf numFmtId="0" fontId="3" fillId="3" borderId="52" xfId="0" applyFont="1" applyFill="1" applyBorder="1" applyAlignment="1">
      <alignment horizontal="left" vertical="center"/>
    </xf>
    <xf numFmtId="0" fontId="3" fillId="3" borderId="30" xfId="0" applyFont="1" applyFill="1" applyBorder="1" applyAlignment="1">
      <alignment horizontal="left" vertical="center"/>
    </xf>
    <xf numFmtId="0" fontId="3" fillId="3" borderId="14" xfId="0" applyFont="1" applyFill="1" applyBorder="1" applyAlignment="1">
      <alignment horizontal="left" vertical="center"/>
    </xf>
    <xf numFmtId="0" fontId="3" fillId="3" borderId="15" xfId="0" applyFont="1" applyFill="1" applyBorder="1" applyAlignment="1">
      <alignment horizontal="left" vertical="center"/>
    </xf>
    <xf numFmtId="0" fontId="5" fillId="0" borderId="43" xfId="0" quotePrefix="1" applyFont="1" applyBorder="1" applyAlignment="1">
      <alignment horizontal="left" vertical="center"/>
    </xf>
    <xf numFmtId="0" fontId="5" fillId="0" borderId="0" xfId="0" quotePrefix="1" applyFont="1" applyAlignment="1">
      <alignment horizontal="left" vertical="center"/>
    </xf>
    <xf numFmtId="0" fontId="5" fillId="0" borderId="42" xfId="0" quotePrefix="1" applyFont="1" applyBorder="1" applyAlignment="1">
      <alignment horizontal="left" vertical="center"/>
    </xf>
    <xf numFmtId="0" fontId="5" fillId="0" borderId="38" xfId="0" quotePrefix="1" applyFont="1" applyBorder="1" applyAlignment="1">
      <alignment horizontal="left" vertical="center"/>
    </xf>
    <xf numFmtId="0" fontId="5" fillId="0" borderId="4" xfId="0" quotePrefix="1" applyFont="1" applyBorder="1" applyAlignment="1">
      <alignment horizontal="left" vertical="center"/>
    </xf>
    <xf numFmtId="0" fontId="5" fillId="0" borderId="37" xfId="0" quotePrefix="1" applyFont="1" applyBorder="1" applyAlignment="1">
      <alignment horizontal="left" vertical="center"/>
    </xf>
    <xf numFmtId="0" fontId="11" fillId="3" borderId="21" xfId="0" applyFont="1" applyFill="1" applyBorder="1" applyAlignment="1">
      <alignment horizontal="center"/>
    </xf>
  </cellXfs>
  <cellStyles count="2">
    <cellStyle name="Normální" xfId="0" builtinId="0"/>
    <cellStyle name="Styl 1" xfId="1" xr:uid="{00000000-0005-0000-0000-000001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9933"/>
      <color rgb="FFFFD1A3"/>
      <color rgb="FFA9079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72"/>
  <sheetViews>
    <sheetView tabSelected="1" view="pageBreakPreview" zoomScale="110" zoomScaleNormal="85" zoomScaleSheetLayoutView="110" zoomScalePageLayoutView="80" workbookViewId="0">
      <selection activeCell="F131" sqref="F131"/>
    </sheetView>
  </sheetViews>
  <sheetFormatPr defaultColWidth="9.33203125" defaultRowHeight="12" x14ac:dyDescent="0.2"/>
  <cols>
    <col min="1" max="1" width="4.5" style="9" bestFit="1" customWidth="1"/>
    <col min="2" max="2" width="3.6640625" style="9" bestFit="1" customWidth="1"/>
    <col min="3" max="3" width="155.33203125" style="59" customWidth="1"/>
    <col min="4" max="4" width="11" style="95" bestFit="1" customWidth="1"/>
    <col min="5" max="5" width="16.83203125" style="9" bestFit="1" customWidth="1"/>
    <col min="6" max="6" width="21.83203125" style="51" customWidth="1"/>
    <col min="7" max="7" width="23" style="63" customWidth="1"/>
    <col min="8" max="16384" width="9.33203125" style="7"/>
  </cols>
  <sheetData>
    <row r="1" spans="1:7" ht="15" customHeight="1" x14ac:dyDescent="0.2">
      <c r="A1" s="1" t="s">
        <v>60</v>
      </c>
      <c r="B1" s="2"/>
      <c r="C1" s="3"/>
      <c r="D1" s="94"/>
      <c r="E1" s="2"/>
      <c r="F1" s="4"/>
      <c r="G1" s="5"/>
    </row>
    <row r="2" spans="1:7" ht="15" customHeight="1" x14ac:dyDescent="0.2">
      <c r="A2" s="8"/>
      <c r="C2" s="65" t="s">
        <v>134</v>
      </c>
      <c r="E2"/>
      <c r="F2"/>
      <c r="G2" s="12"/>
    </row>
    <row r="3" spans="1:7" ht="17.25" customHeight="1" x14ac:dyDescent="0.2">
      <c r="A3" s="8"/>
      <c r="B3" s="13"/>
      <c r="C3" s="65" t="s">
        <v>135</v>
      </c>
      <c r="D3" s="96"/>
      <c r="E3" s="13"/>
      <c r="F3" s="14"/>
      <c r="G3" s="15"/>
    </row>
    <row r="4" spans="1:7" ht="24.75" customHeight="1" thickBot="1" x14ac:dyDescent="0.25">
      <c r="A4" s="16"/>
      <c r="B4" s="17"/>
      <c r="C4" s="18" t="s">
        <v>82</v>
      </c>
      <c r="D4" s="97"/>
      <c r="E4" s="17"/>
      <c r="F4" s="19"/>
      <c r="G4" s="20"/>
    </row>
    <row r="5" spans="1:7" s="22" customFormat="1" ht="30" customHeight="1" thickBot="1" x14ac:dyDescent="0.25">
      <c r="A5" s="187" t="s">
        <v>64</v>
      </c>
      <c r="B5" s="188"/>
      <c r="C5" s="73" t="s">
        <v>65</v>
      </c>
      <c r="D5" s="98" t="s">
        <v>66</v>
      </c>
      <c r="E5" s="74" t="s">
        <v>0</v>
      </c>
      <c r="F5" s="75" t="s">
        <v>200</v>
      </c>
      <c r="G5" s="76" t="s">
        <v>201</v>
      </c>
    </row>
    <row r="6" spans="1:7" ht="15" customHeight="1" x14ac:dyDescent="0.2">
      <c r="A6" s="189" t="s">
        <v>1</v>
      </c>
      <c r="B6" s="190"/>
      <c r="C6" s="194" t="s">
        <v>2</v>
      </c>
      <c r="D6" s="195"/>
      <c r="E6" s="195"/>
      <c r="F6" s="195"/>
      <c r="G6" s="196"/>
    </row>
    <row r="7" spans="1:7" ht="15" customHeight="1" x14ac:dyDescent="0.2">
      <c r="A7" s="159" t="s">
        <v>3</v>
      </c>
      <c r="B7" s="160"/>
      <c r="C7" s="201" t="s">
        <v>61</v>
      </c>
      <c r="D7" s="202"/>
      <c r="E7" s="202"/>
      <c r="F7" s="202"/>
      <c r="G7" s="203"/>
    </row>
    <row r="8" spans="1:7" ht="15" customHeight="1" x14ac:dyDescent="0.2">
      <c r="A8" s="24" t="s">
        <v>3</v>
      </c>
      <c r="B8" s="25">
        <v>1</v>
      </c>
      <c r="C8" s="26" t="s">
        <v>54</v>
      </c>
      <c r="D8" s="99">
        <v>50</v>
      </c>
      <c r="E8" s="25" t="s">
        <v>4</v>
      </c>
      <c r="F8" s="153"/>
      <c r="G8" s="27">
        <f t="shared" ref="G8:G27" si="0">D8*(F8)</f>
        <v>0</v>
      </c>
    </row>
    <row r="9" spans="1:7" ht="15" customHeight="1" x14ac:dyDescent="0.2">
      <c r="A9" s="24" t="s">
        <v>3</v>
      </c>
      <c r="B9" s="25">
        <v>2</v>
      </c>
      <c r="C9" s="26" t="s">
        <v>55</v>
      </c>
      <c r="D9" s="99">
        <v>75</v>
      </c>
      <c r="E9" s="25" t="s">
        <v>4</v>
      </c>
      <c r="F9" s="153"/>
      <c r="G9" s="27">
        <f t="shared" si="0"/>
        <v>0</v>
      </c>
    </row>
    <row r="10" spans="1:7" ht="15" customHeight="1" x14ac:dyDescent="0.2">
      <c r="A10" s="24" t="s">
        <v>3</v>
      </c>
      <c r="B10" s="25">
        <v>3</v>
      </c>
      <c r="C10" s="28" t="s">
        <v>86</v>
      </c>
      <c r="D10" s="99">
        <v>495</v>
      </c>
      <c r="E10" s="25" t="s">
        <v>4</v>
      </c>
      <c r="F10" s="153"/>
      <c r="G10" s="27">
        <f t="shared" si="0"/>
        <v>0</v>
      </c>
    </row>
    <row r="11" spans="1:7" ht="15" customHeight="1" x14ac:dyDescent="0.2">
      <c r="A11" s="24" t="s">
        <v>3</v>
      </c>
      <c r="B11" s="25">
        <v>4</v>
      </c>
      <c r="C11" s="28" t="s">
        <v>87</v>
      </c>
      <c r="D11" s="99">
        <v>400</v>
      </c>
      <c r="E11" s="25" t="s">
        <v>4</v>
      </c>
      <c r="F11" s="153"/>
      <c r="G11" s="27">
        <f t="shared" si="0"/>
        <v>0</v>
      </c>
    </row>
    <row r="12" spans="1:7" ht="15" customHeight="1" x14ac:dyDescent="0.2">
      <c r="A12" s="24" t="s">
        <v>3</v>
      </c>
      <c r="B12" s="25">
        <v>5</v>
      </c>
      <c r="C12" s="28" t="s">
        <v>88</v>
      </c>
      <c r="D12" s="99">
        <v>315</v>
      </c>
      <c r="E12" s="25" t="s">
        <v>4</v>
      </c>
      <c r="F12" s="153"/>
      <c r="G12" s="27">
        <f t="shared" si="0"/>
        <v>0</v>
      </c>
    </row>
    <row r="13" spans="1:7" ht="15" customHeight="1" x14ac:dyDescent="0.2">
      <c r="A13" s="24" t="s">
        <v>3</v>
      </c>
      <c r="B13" s="25">
        <v>6</v>
      </c>
      <c r="C13" s="28" t="s">
        <v>89</v>
      </c>
      <c r="D13" s="99">
        <v>275</v>
      </c>
      <c r="E13" s="25" t="s">
        <v>4</v>
      </c>
      <c r="F13" s="153"/>
      <c r="G13" s="27">
        <f t="shared" si="0"/>
        <v>0</v>
      </c>
    </row>
    <row r="14" spans="1:7" ht="15" customHeight="1" x14ac:dyDescent="0.2">
      <c r="A14" s="24" t="s">
        <v>3</v>
      </c>
      <c r="B14" s="25">
        <v>7</v>
      </c>
      <c r="C14" s="28" t="s">
        <v>90</v>
      </c>
      <c r="D14" s="99">
        <v>250</v>
      </c>
      <c r="E14" s="25" t="s">
        <v>4</v>
      </c>
      <c r="F14" s="153"/>
      <c r="G14" s="27">
        <f t="shared" si="0"/>
        <v>0</v>
      </c>
    </row>
    <row r="15" spans="1:7" ht="15" customHeight="1" x14ac:dyDescent="0.2">
      <c r="A15" s="24" t="s">
        <v>3</v>
      </c>
      <c r="B15" s="25">
        <v>8</v>
      </c>
      <c r="C15" s="28" t="s">
        <v>91</v>
      </c>
      <c r="D15" s="99">
        <v>245</v>
      </c>
      <c r="E15" s="25" t="s">
        <v>4</v>
      </c>
      <c r="F15" s="153"/>
      <c r="G15" s="27">
        <f t="shared" si="0"/>
        <v>0</v>
      </c>
    </row>
    <row r="16" spans="1:7" ht="15" customHeight="1" x14ac:dyDescent="0.2">
      <c r="A16" s="24" t="s">
        <v>3</v>
      </c>
      <c r="B16" s="25">
        <v>9</v>
      </c>
      <c r="C16" s="28" t="s">
        <v>92</v>
      </c>
      <c r="D16" s="99">
        <v>200</v>
      </c>
      <c r="E16" s="25" t="s">
        <v>4</v>
      </c>
      <c r="F16" s="153"/>
      <c r="G16" s="27">
        <f t="shared" si="0"/>
        <v>0</v>
      </c>
    </row>
    <row r="17" spans="1:7" ht="15" customHeight="1" x14ac:dyDescent="0.2">
      <c r="A17" s="24" t="s">
        <v>3</v>
      </c>
      <c r="B17" s="25">
        <v>10</v>
      </c>
      <c r="C17" s="28" t="s">
        <v>93</v>
      </c>
      <c r="D17" s="99">
        <v>115</v>
      </c>
      <c r="E17" s="25" t="s">
        <v>4</v>
      </c>
      <c r="F17" s="153"/>
      <c r="G17" s="27">
        <f t="shared" si="0"/>
        <v>0</v>
      </c>
    </row>
    <row r="18" spans="1:7" ht="15" customHeight="1" x14ac:dyDescent="0.2">
      <c r="A18" s="24" t="s">
        <v>3</v>
      </c>
      <c r="B18" s="25">
        <v>11</v>
      </c>
      <c r="C18" s="28" t="s">
        <v>94</v>
      </c>
      <c r="D18" s="99">
        <v>100</v>
      </c>
      <c r="E18" s="25" t="s">
        <v>4</v>
      </c>
      <c r="F18" s="153"/>
      <c r="G18" s="27">
        <f t="shared" si="0"/>
        <v>0</v>
      </c>
    </row>
    <row r="19" spans="1:7" ht="15" customHeight="1" x14ac:dyDescent="0.2">
      <c r="A19" s="24" t="s">
        <v>3</v>
      </c>
      <c r="B19" s="25">
        <v>12</v>
      </c>
      <c r="C19" s="28" t="s">
        <v>95</v>
      </c>
      <c r="D19" s="99">
        <v>50</v>
      </c>
      <c r="E19" s="25" t="s">
        <v>4</v>
      </c>
      <c r="F19" s="153"/>
      <c r="G19" s="27">
        <f t="shared" si="0"/>
        <v>0</v>
      </c>
    </row>
    <row r="20" spans="1:7" ht="15" customHeight="1" x14ac:dyDescent="0.2">
      <c r="A20" s="24" t="s">
        <v>3</v>
      </c>
      <c r="B20" s="25">
        <v>13</v>
      </c>
      <c r="C20" s="28" t="s">
        <v>67</v>
      </c>
      <c r="D20" s="99">
        <v>50</v>
      </c>
      <c r="E20" s="25" t="s">
        <v>4</v>
      </c>
      <c r="F20" s="153"/>
      <c r="G20" s="27">
        <f t="shared" si="0"/>
        <v>0</v>
      </c>
    </row>
    <row r="21" spans="1:7" ht="15" customHeight="1" x14ac:dyDescent="0.2">
      <c r="A21" s="24" t="s">
        <v>3</v>
      </c>
      <c r="B21" s="25">
        <v>14</v>
      </c>
      <c r="C21" s="26" t="s">
        <v>56</v>
      </c>
      <c r="D21" s="99">
        <v>25</v>
      </c>
      <c r="E21" s="25" t="s">
        <v>4</v>
      </c>
      <c r="F21" s="153"/>
      <c r="G21" s="27">
        <f t="shared" si="0"/>
        <v>0</v>
      </c>
    </row>
    <row r="22" spans="1:7" ht="15" customHeight="1" x14ac:dyDescent="0.2">
      <c r="A22" s="24" t="s">
        <v>3</v>
      </c>
      <c r="B22" s="25">
        <v>15</v>
      </c>
      <c r="C22" s="28" t="s">
        <v>100</v>
      </c>
      <c r="D22" s="99">
        <v>3</v>
      </c>
      <c r="E22" s="25" t="s">
        <v>17</v>
      </c>
      <c r="F22" s="153"/>
      <c r="G22" s="27">
        <f t="shared" si="0"/>
        <v>0</v>
      </c>
    </row>
    <row r="23" spans="1:7" ht="15" customHeight="1" x14ac:dyDescent="0.2">
      <c r="A23" s="24" t="s">
        <v>3</v>
      </c>
      <c r="B23" s="25">
        <v>16</v>
      </c>
      <c r="C23" s="26" t="s">
        <v>103</v>
      </c>
      <c r="D23" s="99">
        <v>50</v>
      </c>
      <c r="E23" s="25" t="s">
        <v>4</v>
      </c>
      <c r="F23" s="153"/>
      <c r="G23" s="27">
        <f t="shared" si="0"/>
        <v>0</v>
      </c>
    </row>
    <row r="24" spans="1:7" ht="15" customHeight="1" x14ac:dyDescent="0.2">
      <c r="A24" s="24" t="s">
        <v>3</v>
      </c>
      <c r="B24" s="25">
        <v>17</v>
      </c>
      <c r="C24" s="26" t="s">
        <v>101</v>
      </c>
      <c r="D24" s="99">
        <v>2150</v>
      </c>
      <c r="E24" s="25" t="s">
        <v>4</v>
      </c>
      <c r="F24" s="153"/>
      <c r="G24" s="27">
        <f t="shared" si="0"/>
        <v>0</v>
      </c>
    </row>
    <row r="25" spans="1:7" ht="15" customHeight="1" x14ac:dyDescent="0.2">
      <c r="A25" s="24" t="s">
        <v>3</v>
      </c>
      <c r="B25" s="25">
        <v>18</v>
      </c>
      <c r="C25" s="26" t="s">
        <v>102</v>
      </c>
      <c r="D25" s="99">
        <v>50</v>
      </c>
      <c r="E25" s="25" t="s">
        <v>4</v>
      </c>
      <c r="F25" s="153"/>
      <c r="G25" s="27">
        <f t="shared" si="0"/>
        <v>0</v>
      </c>
    </row>
    <row r="26" spans="1:7" ht="15" customHeight="1" x14ac:dyDescent="0.2">
      <c r="A26" s="24" t="s">
        <v>3</v>
      </c>
      <c r="B26" s="25">
        <v>19</v>
      </c>
      <c r="C26" s="26" t="s">
        <v>136</v>
      </c>
      <c r="D26" s="99">
        <v>75</v>
      </c>
      <c r="E26" s="25" t="s">
        <v>4</v>
      </c>
      <c r="F26" s="155"/>
      <c r="G26" s="66">
        <f t="shared" si="0"/>
        <v>0</v>
      </c>
    </row>
    <row r="27" spans="1:7" ht="15" customHeight="1" x14ac:dyDescent="0.2">
      <c r="A27" s="24" t="s">
        <v>3</v>
      </c>
      <c r="B27" s="25">
        <v>20</v>
      </c>
      <c r="C27" s="26" t="s">
        <v>198</v>
      </c>
      <c r="D27" s="99">
        <v>5</v>
      </c>
      <c r="E27" s="25" t="s">
        <v>17</v>
      </c>
      <c r="F27" s="155"/>
      <c r="G27" s="66">
        <f t="shared" si="0"/>
        <v>0</v>
      </c>
    </row>
    <row r="28" spans="1:7" ht="15" customHeight="1" x14ac:dyDescent="0.2">
      <c r="A28" s="177" t="s">
        <v>5</v>
      </c>
      <c r="B28" s="178"/>
      <c r="C28" s="204" t="s">
        <v>62</v>
      </c>
      <c r="D28" s="205"/>
      <c r="E28" s="205"/>
      <c r="F28" s="205"/>
      <c r="G28" s="206"/>
    </row>
    <row r="29" spans="1:7" ht="15" customHeight="1" x14ac:dyDescent="0.2">
      <c r="A29" s="24" t="s">
        <v>5</v>
      </c>
      <c r="B29" s="25">
        <v>1</v>
      </c>
      <c r="C29" s="26" t="s">
        <v>68</v>
      </c>
      <c r="D29" s="99">
        <v>6</v>
      </c>
      <c r="E29" s="25" t="s">
        <v>30</v>
      </c>
      <c r="F29" s="153"/>
      <c r="G29" s="27">
        <f t="shared" ref="G29:G38" si="1">D29*(F29)</f>
        <v>0</v>
      </c>
    </row>
    <row r="30" spans="1:7" ht="15" customHeight="1" x14ac:dyDescent="0.2">
      <c r="A30" s="24" t="s">
        <v>5</v>
      </c>
      <c r="B30" s="25">
        <v>2</v>
      </c>
      <c r="C30" s="26" t="s">
        <v>69</v>
      </c>
      <c r="D30" s="99">
        <v>10</v>
      </c>
      <c r="E30" s="25" t="s">
        <v>30</v>
      </c>
      <c r="F30" s="153"/>
      <c r="G30" s="27">
        <f t="shared" si="1"/>
        <v>0</v>
      </c>
    </row>
    <row r="31" spans="1:7" s="29" customFormat="1" ht="15" customHeight="1" x14ac:dyDescent="0.2">
      <c r="A31" s="24" t="s">
        <v>5</v>
      </c>
      <c r="B31" s="25">
        <v>3</v>
      </c>
      <c r="C31" s="26" t="s">
        <v>196</v>
      </c>
      <c r="D31" s="99">
        <v>1</v>
      </c>
      <c r="E31" s="25" t="s">
        <v>59</v>
      </c>
      <c r="F31" s="153"/>
      <c r="G31" s="27">
        <f t="shared" si="1"/>
        <v>0</v>
      </c>
    </row>
    <row r="32" spans="1:7" s="29" customFormat="1" ht="15" customHeight="1" x14ac:dyDescent="0.2">
      <c r="A32" s="24" t="s">
        <v>5</v>
      </c>
      <c r="B32" s="25">
        <v>4</v>
      </c>
      <c r="C32" s="26" t="s">
        <v>188</v>
      </c>
      <c r="D32" s="142">
        <v>2445</v>
      </c>
      <c r="E32" s="25" t="s">
        <v>4</v>
      </c>
      <c r="F32" s="155"/>
      <c r="G32" s="148">
        <f t="shared" si="1"/>
        <v>0</v>
      </c>
    </row>
    <row r="33" spans="1:8" ht="15" customHeight="1" x14ac:dyDescent="0.2">
      <c r="A33" s="143" t="s">
        <v>5</v>
      </c>
      <c r="B33" s="25">
        <v>5</v>
      </c>
      <c r="C33" s="145" t="s">
        <v>29</v>
      </c>
      <c r="D33" s="146">
        <v>16</v>
      </c>
      <c r="E33" s="144" t="s">
        <v>17</v>
      </c>
      <c r="F33" s="157"/>
      <c r="G33" s="147">
        <f t="shared" si="1"/>
        <v>0</v>
      </c>
    </row>
    <row r="34" spans="1:8" ht="15" customHeight="1" x14ac:dyDescent="0.2">
      <c r="A34" s="24" t="s">
        <v>5</v>
      </c>
      <c r="B34" s="25">
        <v>6</v>
      </c>
      <c r="C34" s="26" t="s">
        <v>104</v>
      </c>
      <c r="D34" s="99">
        <v>600</v>
      </c>
      <c r="E34" s="25" t="s">
        <v>11</v>
      </c>
      <c r="F34" s="153"/>
      <c r="G34" s="27">
        <f t="shared" si="1"/>
        <v>0</v>
      </c>
    </row>
    <row r="35" spans="1:8" ht="15" customHeight="1" x14ac:dyDescent="0.2">
      <c r="A35" s="24" t="s">
        <v>5</v>
      </c>
      <c r="B35" s="25">
        <v>7</v>
      </c>
      <c r="C35" s="26" t="s">
        <v>38</v>
      </c>
      <c r="D35" s="99">
        <v>150</v>
      </c>
      <c r="E35" s="25" t="s">
        <v>20</v>
      </c>
      <c r="F35" s="153"/>
      <c r="G35" s="27">
        <f t="shared" si="1"/>
        <v>0</v>
      </c>
    </row>
    <row r="36" spans="1:8" ht="15" customHeight="1" x14ac:dyDescent="0.2">
      <c r="A36" s="24" t="s">
        <v>5</v>
      </c>
      <c r="B36" s="25">
        <v>8</v>
      </c>
      <c r="C36" s="26" t="s">
        <v>39</v>
      </c>
      <c r="D36" s="99">
        <v>2445</v>
      </c>
      <c r="E36" s="25" t="s">
        <v>20</v>
      </c>
      <c r="F36" s="153"/>
      <c r="G36" s="27">
        <f t="shared" si="1"/>
        <v>0</v>
      </c>
    </row>
    <row r="37" spans="1:8" ht="15" customHeight="1" x14ac:dyDescent="0.2">
      <c r="A37" s="24" t="s">
        <v>5</v>
      </c>
      <c r="B37" s="25">
        <v>9</v>
      </c>
      <c r="C37" s="26" t="s">
        <v>85</v>
      </c>
      <c r="D37" s="99">
        <v>1</v>
      </c>
      <c r="E37" s="25" t="s">
        <v>59</v>
      </c>
      <c r="F37" s="153"/>
      <c r="G37" s="27">
        <f t="shared" si="1"/>
        <v>0</v>
      </c>
    </row>
    <row r="38" spans="1:8" s="29" customFormat="1" ht="15" customHeight="1" thickBot="1" x14ac:dyDescent="0.25">
      <c r="A38" s="77" t="s">
        <v>5</v>
      </c>
      <c r="B38" s="78">
        <v>10</v>
      </c>
      <c r="C38" s="79" t="s">
        <v>75</v>
      </c>
      <c r="D38" s="80">
        <v>1</v>
      </c>
      <c r="E38" s="81" t="s">
        <v>59</v>
      </c>
      <c r="F38" s="82">
        <v>600000</v>
      </c>
      <c r="G38" s="83">
        <f t="shared" si="1"/>
        <v>600000</v>
      </c>
    </row>
    <row r="39" spans="1:8" ht="15" customHeight="1" x14ac:dyDescent="0.2">
      <c r="A39" s="175" t="s">
        <v>47</v>
      </c>
      <c r="B39" s="176"/>
      <c r="C39" s="207" t="s">
        <v>63</v>
      </c>
      <c r="D39" s="208"/>
      <c r="E39" s="208"/>
      <c r="F39" s="208"/>
      <c r="G39" s="209"/>
    </row>
    <row r="40" spans="1:8" ht="15" customHeight="1" x14ac:dyDescent="0.2">
      <c r="A40" s="24" t="s">
        <v>47</v>
      </c>
      <c r="B40" s="25">
        <v>1</v>
      </c>
      <c r="C40" s="33" t="s">
        <v>36</v>
      </c>
      <c r="D40" s="99">
        <v>34</v>
      </c>
      <c r="E40" s="25" t="s">
        <v>17</v>
      </c>
      <c r="F40" s="153"/>
      <c r="G40" s="27">
        <f>D40*(F40)</f>
        <v>0</v>
      </c>
    </row>
    <row r="41" spans="1:8" ht="15" customHeight="1" x14ac:dyDescent="0.2">
      <c r="A41" s="24" t="s">
        <v>47</v>
      </c>
      <c r="B41" s="25">
        <v>2</v>
      </c>
      <c r="C41" s="33" t="s">
        <v>37</v>
      </c>
      <c r="D41" s="99">
        <v>10</v>
      </c>
      <c r="E41" s="25" t="s">
        <v>17</v>
      </c>
      <c r="F41" s="153"/>
      <c r="G41" s="27">
        <f>D41*(F41)</f>
        <v>0</v>
      </c>
    </row>
    <row r="42" spans="1:8" ht="15" customHeight="1" x14ac:dyDescent="0.2">
      <c r="A42" s="24" t="s">
        <v>47</v>
      </c>
      <c r="B42" s="25">
        <v>3</v>
      </c>
      <c r="C42" s="33" t="s">
        <v>48</v>
      </c>
      <c r="D42" s="99">
        <v>34</v>
      </c>
      <c r="E42" s="25" t="s">
        <v>17</v>
      </c>
      <c r="F42" s="153"/>
      <c r="G42" s="27">
        <f>D42*(F42)</f>
        <v>0</v>
      </c>
    </row>
    <row r="43" spans="1:8" ht="15" customHeight="1" x14ac:dyDescent="0.2">
      <c r="A43" s="24" t="s">
        <v>47</v>
      </c>
      <c r="B43" s="25">
        <v>4</v>
      </c>
      <c r="C43" s="33" t="s">
        <v>49</v>
      </c>
      <c r="D43" s="99">
        <v>440</v>
      </c>
      <c r="E43" s="25" t="s">
        <v>17</v>
      </c>
      <c r="F43" s="153"/>
      <c r="G43" s="27">
        <f>D43*(F43)</f>
        <v>0</v>
      </c>
    </row>
    <row r="44" spans="1:8" ht="15" customHeight="1" thickBot="1" x14ac:dyDescent="0.25">
      <c r="A44" s="24" t="s">
        <v>47</v>
      </c>
      <c r="B44" s="25">
        <v>5</v>
      </c>
      <c r="C44" s="26" t="s">
        <v>76</v>
      </c>
      <c r="D44" s="99">
        <v>1</v>
      </c>
      <c r="E44" s="25" t="s">
        <v>59</v>
      </c>
      <c r="F44" s="154"/>
      <c r="G44" s="34">
        <f>D44*(F44)</f>
        <v>0</v>
      </c>
    </row>
    <row r="45" spans="1:8" ht="15" customHeight="1" thickBot="1" x14ac:dyDescent="0.25">
      <c r="A45" s="167"/>
      <c r="B45" s="168"/>
      <c r="C45" s="213" t="s">
        <v>6</v>
      </c>
      <c r="D45" s="214"/>
      <c r="E45" s="215"/>
      <c r="F45" s="35" t="s">
        <v>7</v>
      </c>
      <c r="G45" s="36">
        <f>SUM(G8:G27,G29:G38,G40:G44)</f>
        <v>600000</v>
      </c>
    </row>
    <row r="46" spans="1:8" ht="15" customHeight="1" x14ac:dyDescent="0.2">
      <c r="A46" s="169" t="s">
        <v>8</v>
      </c>
      <c r="B46" s="170"/>
      <c r="C46" s="197" t="s">
        <v>9</v>
      </c>
      <c r="D46" s="197"/>
      <c r="E46" s="197"/>
      <c r="F46" s="194"/>
      <c r="G46" s="198"/>
    </row>
    <row r="47" spans="1:8" ht="15" customHeight="1" x14ac:dyDescent="0.2">
      <c r="A47" s="37" t="s">
        <v>8</v>
      </c>
      <c r="B47" s="25">
        <v>1</v>
      </c>
      <c r="C47" s="33" t="s">
        <v>137</v>
      </c>
      <c r="D47" s="99">
        <v>50</v>
      </c>
      <c r="E47" s="25" t="s">
        <v>10</v>
      </c>
      <c r="F47" s="153"/>
      <c r="G47" s="27">
        <f t="shared" ref="G47:G51" si="2">D47*(F47)</f>
        <v>0</v>
      </c>
      <c r="H47" s="67"/>
    </row>
    <row r="48" spans="1:8" ht="15" customHeight="1" x14ac:dyDescent="0.2">
      <c r="A48" s="37" t="s">
        <v>8</v>
      </c>
      <c r="B48" s="25">
        <v>2</v>
      </c>
      <c r="C48" s="26" t="s">
        <v>138</v>
      </c>
      <c r="D48" s="99">
        <v>50</v>
      </c>
      <c r="E48" s="25" t="s">
        <v>10</v>
      </c>
      <c r="F48" s="153"/>
      <c r="G48" s="27">
        <f t="shared" si="2"/>
        <v>0</v>
      </c>
      <c r="H48" s="67"/>
    </row>
    <row r="49" spans="1:8" ht="15" customHeight="1" x14ac:dyDescent="0.2">
      <c r="A49" s="37" t="s">
        <v>8</v>
      </c>
      <c r="B49" s="25">
        <v>3</v>
      </c>
      <c r="C49" s="26" t="s">
        <v>139</v>
      </c>
      <c r="D49" s="99">
        <v>1</v>
      </c>
      <c r="E49" s="25" t="s">
        <v>17</v>
      </c>
      <c r="F49" s="153"/>
      <c r="G49" s="27">
        <f t="shared" si="2"/>
        <v>0</v>
      </c>
    </row>
    <row r="50" spans="1:8" ht="15" customHeight="1" x14ac:dyDescent="0.2">
      <c r="A50" s="24" t="s">
        <v>8</v>
      </c>
      <c r="B50" s="25">
        <v>5</v>
      </c>
      <c r="C50" s="33" t="s">
        <v>26</v>
      </c>
      <c r="D50" s="99">
        <v>50</v>
      </c>
      <c r="E50" s="25" t="s">
        <v>11</v>
      </c>
      <c r="F50" s="153"/>
      <c r="G50" s="27">
        <f t="shared" si="2"/>
        <v>0</v>
      </c>
    </row>
    <row r="51" spans="1:8" ht="15" customHeight="1" thickBot="1" x14ac:dyDescent="0.25">
      <c r="A51" s="30" t="s">
        <v>8</v>
      </c>
      <c r="B51" s="31">
        <v>6</v>
      </c>
      <c r="C51" s="32" t="s">
        <v>84</v>
      </c>
      <c r="D51" s="100">
        <v>1</v>
      </c>
      <c r="E51" s="31" t="s">
        <v>59</v>
      </c>
      <c r="F51" s="154"/>
      <c r="G51" s="34">
        <f t="shared" si="2"/>
        <v>0</v>
      </c>
    </row>
    <row r="52" spans="1:8" ht="15" customHeight="1" thickBot="1" x14ac:dyDescent="0.25">
      <c r="A52" s="165"/>
      <c r="B52" s="166"/>
      <c r="C52" s="210" t="s">
        <v>12</v>
      </c>
      <c r="D52" s="211"/>
      <c r="E52" s="212"/>
      <c r="F52" s="35" t="s">
        <v>7</v>
      </c>
      <c r="G52" s="36">
        <f>SUM(G47:G51)</f>
        <v>0</v>
      </c>
    </row>
    <row r="53" spans="1:8" ht="15" customHeight="1" x14ac:dyDescent="0.2">
      <c r="A53" s="161" t="s">
        <v>13</v>
      </c>
      <c r="B53" s="162"/>
      <c r="C53" s="199" t="s">
        <v>31</v>
      </c>
      <c r="D53" s="199"/>
      <c r="E53" s="199"/>
      <c r="F53" s="182"/>
      <c r="G53" s="200"/>
    </row>
    <row r="54" spans="1:8" ht="15" customHeight="1" x14ac:dyDescent="0.2">
      <c r="A54" s="37" t="s">
        <v>13</v>
      </c>
      <c r="B54" s="25">
        <v>1</v>
      </c>
      <c r="C54" s="26" t="s">
        <v>72</v>
      </c>
      <c r="D54" s="99">
        <v>80</v>
      </c>
      <c r="E54" s="25" t="s">
        <v>11</v>
      </c>
      <c r="F54" s="155"/>
      <c r="G54" s="27">
        <f t="shared" ref="G54:G68" si="3">D54*(F54)</f>
        <v>0</v>
      </c>
      <c r="H54" s="6"/>
    </row>
    <row r="55" spans="1:8" ht="15" customHeight="1" x14ac:dyDescent="0.2">
      <c r="A55" s="37" t="s">
        <v>13</v>
      </c>
      <c r="B55" s="25">
        <v>2</v>
      </c>
      <c r="C55" s="26" t="s">
        <v>45</v>
      </c>
      <c r="D55" s="99">
        <v>1000</v>
      </c>
      <c r="E55" s="25" t="s">
        <v>20</v>
      </c>
      <c r="F55" s="155"/>
      <c r="G55" s="27">
        <f t="shared" si="3"/>
        <v>0</v>
      </c>
      <c r="H55" s="6"/>
    </row>
    <row r="56" spans="1:8" ht="14.25" customHeight="1" x14ac:dyDescent="0.2">
      <c r="A56" s="37" t="s">
        <v>13</v>
      </c>
      <c r="B56" s="25">
        <v>3</v>
      </c>
      <c r="C56" s="26" t="s">
        <v>96</v>
      </c>
      <c r="D56" s="99">
        <v>100</v>
      </c>
      <c r="E56" s="25" t="s">
        <v>11</v>
      </c>
      <c r="F56" s="155"/>
      <c r="G56" s="27">
        <f t="shared" si="3"/>
        <v>0</v>
      </c>
      <c r="H56" s="6"/>
    </row>
    <row r="57" spans="1:8" ht="15" customHeight="1" x14ac:dyDescent="0.2">
      <c r="A57" s="37" t="s">
        <v>13</v>
      </c>
      <c r="B57" s="25">
        <v>4</v>
      </c>
      <c r="C57" s="26" t="s">
        <v>97</v>
      </c>
      <c r="D57" s="99">
        <v>9600</v>
      </c>
      <c r="E57" s="25" t="s">
        <v>20</v>
      </c>
      <c r="F57" s="155"/>
      <c r="G57" s="27">
        <f t="shared" si="3"/>
        <v>0</v>
      </c>
      <c r="H57" s="6"/>
    </row>
    <row r="58" spans="1:8" ht="15" customHeight="1" x14ac:dyDescent="0.2">
      <c r="A58" s="37" t="s">
        <v>13</v>
      </c>
      <c r="B58" s="25">
        <v>5</v>
      </c>
      <c r="C58" s="26" t="s">
        <v>98</v>
      </c>
      <c r="D58" s="99">
        <v>9600</v>
      </c>
      <c r="E58" s="25" t="s">
        <v>20</v>
      </c>
      <c r="F58" s="155"/>
      <c r="G58" s="27">
        <f t="shared" si="3"/>
        <v>0</v>
      </c>
      <c r="H58" s="6"/>
    </row>
    <row r="59" spans="1:8" ht="15" customHeight="1" x14ac:dyDescent="0.2">
      <c r="A59" s="37" t="s">
        <v>13</v>
      </c>
      <c r="B59" s="25">
        <v>6</v>
      </c>
      <c r="C59" s="26" t="s">
        <v>105</v>
      </c>
      <c r="D59" s="99">
        <f>ROUND(25000/80,0)</f>
        <v>313</v>
      </c>
      <c r="E59" s="25" t="s">
        <v>32</v>
      </c>
      <c r="F59" s="155"/>
      <c r="G59" s="27">
        <f t="shared" si="3"/>
        <v>0</v>
      </c>
      <c r="H59" s="6"/>
    </row>
    <row r="60" spans="1:8" ht="15" customHeight="1" x14ac:dyDescent="0.2">
      <c r="A60" s="37" t="s">
        <v>13</v>
      </c>
      <c r="B60" s="25">
        <v>7</v>
      </c>
      <c r="C60" s="26" t="s">
        <v>57</v>
      </c>
      <c r="D60" s="99">
        <f>25000/20*2</f>
        <v>2500</v>
      </c>
      <c r="E60" s="25" t="s">
        <v>32</v>
      </c>
      <c r="F60" s="155"/>
      <c r="G60" s="27">
        <f t="shared" si="3"/>
        <v>0</v>
      </c>
      <c r="H60" s="6"/>
    </row>
    <row r="61" spans="1:8" ht="15" customHeight="1" x14ac:dyDescent="0.2">
      <c r="A61" s="37" t="s">
        <v>13</v>
      </c>
      <c r="B61" s="25">
        <v>8</v>
      </c>
      <c r="C61" s="26" t="s">
        <v>58</v>
      </c>
      <c r="D61" s="99">
        <v>6000</v>
      </c>
      <c r="E61" s="25" t="s">
        <v>20</v>
      </c>
      <c r="F61" s="155"/>
      <c r="G61" s="27">
        <f t="shared" si="3"/>
        <v>0</v>
      </c>
      <c r="H61" s="6"/>
    </row>
    <row r="62" spans="1:8" ht="15" customHeight="1" x14ac:dyDescent="0.2">
      <c r="A62" s="37" t="s">
        <v>13</v>
      </c>
      <c r="B62" s="25">
        <v>9</v>
      </c>
      <c r="C62" s="26" t="s">
        <v>35</v>
      </c>
      <c r="D62" s="99">
        <v>840</v>
      </c>
      <c r="E62" s="25" t="s">
        <v>32</v>
      </c>
      <c r="F62" s="155"/>
      <c r="G62" s="27">
        <f t="shared" si="3"/>
        <v>0</v>
      </c>
      <c r="H62" s="6"/>
    </row>
    <row r="63" spans="1:8" ht="15" customHeight="1" x14ac:dyDescent="0.2">
      <c r="A63" s="37" t="s">
        <v>13</v>
      </c>
      <c r="B63" s="25">
        <v>10</v>
      </c>
      <c r="C63" s="26" t="s">
        <v>106</v>
      </c>
      <c r="D63" s="99">
        <v>450</v>
      </c>
      <c r="E63" s="25" t="s">
        <v>32</v>
      </c>
      <c r="F63" s="155"/>
      <c r="G63" s="27">
        <f t="shared" si="3"/>
        <v>0</v>
      </c>
      <c r="H63" s="21"/>
    </row>
    <row r="64" spans="1:8" ht="15" customHeight="1" x14ac:dyDescent="0.2">
      <c r="A64" s="37" t="s">
        <v>13</v>
      </c>
      <c r="B64" s="25">
        <v>11</v>
      </c>
      <c r="C64" s="26" t="s">
        <v>33</v>
      </c>
      <c r="D64" s="99">
        <v>30000</v>
      </c>
      <c r="E64" s="25" t="s">
        <v>20</v>
      </c>
      <c r="F64" s="155"/>
      <c r="G64" s="27">
        <f t="shared" si="3"/>
        <v>0</v>
      </c>
      <c r="H64" s="6"/>
    </row>
    <row r="65" spans="1:8" ht="15" customHeight="1" x14ac:dyDescent="0.2">
      <c r="A65" s="37" t="s">
        <v>13</v>
      </c>
      <c r="B65" s="25">
        <v>12</v>
      </c>
      <c r="C65" s="26" t="s">
        <v>50</v>
      </c>
      <c r="D65" s="99">
        <v>2445</v>
      </c>
      <c r="E65" s="25" t="s">
        <v>20</v>
      </c>
      <c r="F65" s="155"/>
      <c r="G65" s="27">
        <f t="shared" si="3"/>
        <v>0</v>
      </c>
      <c r="H65" s="6"/>
    </row>
    <row r="66" spans="1:8" ht="15" customHeight="1" x14ac:dyDescent="0.2">
      <c r="A66" s="37" t="s">
        <v>13</v>
      </c>
      <c r="B66" s="25">
        <v>13</v>
      </c>
      <c r="C66" s="26" t="s">
        <v>51</v>
      </c>
      <c r="D66" s="99">
        <v>2445</v>
      </c>
      <c r="E66" s="25" t="s">
        <v>20</v>
      </c>
      <c r="F66" s="155"/>
      <c r="G66" s="27">
        <f t="shared" si="3"/>
        <v>0</v>
      </c>
      <c r="H66" s="6"/>
    </row>
    <row r="67" spans="1:8" ht="15" customHeight="1" x14ac:dyDescent="0.2">
      <c r="A67" s="37" t="s">
        <v>13</v>
      </c>
      <c r="B67" s="25">
        <v>14</v>
      </c>
      <c r="C67" s="26" t="s">
        <v>34</v>
      </c>
      <c r="D67" s="99">
        <v>600</v>
      </c>
      <c r="E67" s="25" t="s">
        <v>11</v>
      </c>
      <c r="F67" s="155"/>
      <c r="G67" s="27">
        <f t="shared" si="3"/>
        <v>0</v>
      </c>
      <c r="H67" s="6"/>
    </row>
    <row r="68" spans="1:8" ht="15" customHeight="1" x14ac:dyDescent="0.2">
      <c r="A68" s="38" t="s">
        <v>13</v>
      </c>
      <c r="B68" s="25">
        <v>15</v>
      </c>
      <c r="C68" s="39" t="s">
        <v>99</v>
      </c>
      <c r="D68" s="101">
        <v>240</v>
      </c>
      <c r="E68" s="25" t="s">
        <v>11</v>
      </c>
      <c r="F68" s="155"/>
      <c r="G68" s="27">
        <f t="shared" si="3"/>
        <v>0</v>
      </c>
      <c r="H68" s="6"/>
    </row>
    <row r="69" spans="1:8" ht="15" customHeight="1" thickBot="1" x14ac:dyDescent="0.25">
      <c r="A69" s="30" t="s">
        <v>13</v>
      </c>
      <c r="B69" s="31">
        <v>16</v>
      </c>
      <c r="C69" s="32" t="s">
        <v>83</v>
      </c>
      <c r="D69" s="100">
        <v>1</v>
      </c>
      <c r="E69" s="31" t="s">
        <v>59</v>
      </c>
      <c r="F69" s="156"/>
      <c r="G69" s="34">
        <f>+F69</f>
        <v>0</v>
      </c>
      <c r="H69" s="6"/>
    </row>
    <row r="70" spans="1:8" ht="15" customHeight="1" thickBot="1" x14ac:dyDescent="0.25">
      <c r="A70" s="163"/>
      <c r="B70" s="164"/>
      <c r="C70" s="179" t="s">
        <v>18</v>
      </c>
      <c r="D70" s="180"/>
      <c r="E70" s="181"/>
      <c r="F70" s="40" t="s">
        <v>7</v>
      </c>
      <c r="G70" s="41">
        <f>SUM(G54:G69)</f>
        <v>0</v>
      </c>
    </row>
    <row r="71" spans="1:8" ht="15" customHeight="1" x14ac:dyDescent="0.2">
      <c r="A71" s="161" t="s">
        <v>19</v>
      </c>
      <c r="B71" s="162"/>
      <c r="C71" s="197" t="s">
        <v>169</v>
      </c>
      <c r="D71" s="197"/>
      <c r="E71" s="197"/>
      <c r="F71" s="194"/>
      <c r="G71" s="198"/>
    </row>
    <row r="72" spans="1:8" ht="15" customHeight="1" x14ac:dyDescent="0.2">
      <c r="A72" s="84"/>
      <c r="B72" s="85"/>
      <c r="C72" s="86" t="s">
        <v>170</v>
      </c>
      <c r="D72" s="102"/>
      <c r="E72" s="86"/>
      <c r="F72" s="87"/>
      <c r="G72" s="88"/>
    </row>
    <row r="73" spans="1:8" ht="15" customHeight="1" x14ac:dyDescent="0.2">
      <c r="A73" s="42" t="s">
        <v>19</v>
      </c>
      <c r="B73" s="25">
        <v>1</v>
      </c>
      <c r="C73" s="28" t="s">
        <v>175</v>
      </c>
      <c r="D73" s="99">
        <v>34</v>
      </c>
      <c r="E73" s="25" t="s">
        <v>10</v>
      </c>
      <c r="F73" s="153"/>
      <c r="G73" s="27">
        <f t="shared" ref="G73:G75" si="4">D73*(F73)</f>
        <v>0</v>
      </c>
    </row>
    <row r="74" spans="1:8" ht="15" customHeight="1" x14ac:dyDescent="0.2">
      <c r="A74" s="42" t="s">
        <v>19</v>
      </c>
      <c r="B74" s="25">
        <v>2</v>
      </c>
      <c r="C74" s="26" t="s">
        <v>176</v>
      </c>
      <c r="D74" s="99">
        <v>34</v>
      </c>
      <c r="E74" s="25" t="s">
        <v>10</v>
      </c>
      <c r="F74" s="153"/>
      <c r="G74" s="27">
        <f t="shared" si="4"/>
        <v>0</v>
      </c>
    </row>
    <row r="75" spans="1:8" ht="15" customHeight="1" x14ac:dyDescent="0.2">
      <c r="A75" s="42" t="s">
        <v>19</v>
      </c>
      <c r="B75" s="25">
        <v>3</v>
      </c>
      <c r="C75" s="26" t="s">
        <v>177</v>
      </c>
      <c r="D75" s="99">
        <v>10</v>
      </c>
      <c r="E75" s="25" t="s">
        <v>10</v>
      </c>
      <c r="F75" s="153"/>
      <c r="G75" s="27">
        <f t="shared" si="4"/>
        <v>0</v>
      </c>
    </row>
    <row r="76" spans="1:8" ht="15" customHeight="1" x14ac:dyDescent="0.2">
      <c r="A76" s="42" t="s">
        <v>19</v>
      </c>
      <c r="B76" s="25">
        <v>4</v>
      </c>
      <c r="C76" s="26" t="s">
        <v>41</v>
      </c>
      <c r="D76" s="99">
        <v>12</v>
      </c>
      <c r="E76" s="25" t="s">
        <v>10</v>
      </c>
      <c r="F76" s="153"/>
      <c r="G76" s="27">
        <f t="shared" ref="G76:G88" si="5">D76*(F76)</f>
        <v>0</v>
      </c>
    </row>
    <row r="77" spans="1:8" ht="15" customHeight="1" x14ac:dyDescent="0.2">
      <c r="A77" s="42" t="s">
        <v>19</v>
      </c>
      <c r="B77" s="25">
        <v>5</v>
      </c>
      <c r="C77" s="26" t="s">
        <v>108</v>
      </c>
      <c r="D77" s="99">
        <v>78</v>
      </c>
      <c r="E77" s="25" t="s">
        <v>10</v>
      </c>
      <c r="F77" s="153"/>
      <c r="G77" s="27">
        <f t="shared" si="5"/>
        <v>0</v>
      </c>
    </row>
    <row r="78" spans="1:8" ht="15" customHeight="1" x14ac:dyDescent="0.2">
      <c r="A78" s="42" t="s">
        <v>19</v>
      </c>
      <c r="B78" s="25">
        <v>6</v>
      </c>
      <c r="C78" s="26" t="s">
        <v>107</v>
      </c>
      <c r="D78" s="99">
        <v>78</v>
      </c>
      <c r="E78" s="25" t="s">
        <v>10</v>
      </c>
      <c r="F78" s="153"/>
      <c r="G78" s="27">
        <f t="shared" si="5"/>
        <v>0</v>
      </c>
    </row>
    <row r="79" spans="1:8" ht="15" customHeight="1" x14ac:dyDescent="0.2">
      <c r="A79" s="42" t="s">
        <v>19</v>
      </c>
      <c r="B79" s="25">
        <v>7</v>
      </c>
      <c r="C79" s="26" t="s">
        <v>178</v>
      </c>
      <c r="D79" s="99">
        <v>18</v>
      </c>
      <c r="E79" s="25" t="s">
        <v>10</v>
      </c>
      <c r="F79" s="153"/>
      <c r="G79" s="27">
        <f t="shared" si="5"/>
        <v>0</v>
      </c>
    </row>
    <row r="80" spans="1:8" ht="15" customHeight="1" x14ac:dyDescent="0.2">
      <c r="A80" s="42" t="s">
        <v>19</v>
      </c>
      <c r="B80" s="25">
        <v>8</v>
      </c>
      <c r="C80" s="26" t="s">
        <v>179</v>
      </c>
      <c r="D80" s="99">
        <v>18</v>
      </c>
      <c r="E80" s="25" t="s">
        <v>10</v>
      </c>
      <c r="F80" s="153"/>
      <c r="G80" s="27">
        <f t="shared" si="5"/>
        <v>0</v>
      </c>
    </row>
    <row r="81" spans="1:7" ht="15" customHeight="1" x14ac:dyDescent="0.2">
      <c r="A81" s="42" t="s">
        <v>19</v>
      </c>
      <c r="B81" s="25">
        <v>9</v>
      </c>
      <c r="C81" s="26" t="s">
        <v>180</v>
      </c>
      <c r="D81" s="99">
        <v>13</v>
      </c>
      <c r="E81" s="25" t="s">
        <v>10</v>
      </c>
      <c r="F81" s="153"/>
      <c r="G81" s="27">
        <f t="shared" si="5"/>
        <v>0</v>
      </c>
    </row>
    <row r="82" spans="1:7" ht="15" customHeight="1" x14ac:dyDescent="0.2">
      <c r="A82" s="42" t="s">
        <v>19</v>
      </c>
      <c r="B82" s="25">
        <v>10</v>
      </c>
      <c r="C82" s="26" t="s">
        <v>70</v>
      </c>
      <c r="D82" s="99">
        <v>14</v>
      </c>
      <c r="E82" s="25" t="s">
        <v>10</v>
      </c>
      <c r="F82" s="153"/>
      <c r="G82" s="27">
        <f t="shared" si="5"/>
        <v>0</v>
      </c>
    </row>
    <row r="83" spans="1:7" ht="15" customHeight="1" x14ac:dyDescent="0.2">
      <c r="A83" s="42" t="s">
        <v>19</v>
      </c>
      <c r="B83" s="25">
        <v>11</v>
      </c>
      <c r="C83" s="26" t="s">
        <v>181</v>
      </c>
      <c r="D83" s="99">
        <v>14</v>
      </c>
      <c r="E83" s="25" t="s">
        <v>10</v>
      </c>
      <c r="F83" s="153"/>
      <c r="G83" s="27">
        <f t="shared" si="5"/>
        <v>0</v>
      </c>
    </row>
    <row r="84" spans="1:7" ht="15" customHeight="1" x14ac:dyDescent="0.2">
      <c r="A84" s="42" t="s">
        <v>19</v>
      </c>
      <c r="B84" s="25">
        <v>12</v>
      </c>
      <c r="C84" s="26" t="s">
        <v>73</v>
      </c>
      <c r="D84" s="99">
        <v>14</v>
      </c>
      <c r="E84" s="25" t="s">
        <v>10</v>
      </c>
      <c r="F84" s="153"/>
      <c r="G84" s="27">
        <f t="shared" si="5"/>
        <v>0</v>
      </c>
    </row>
    <row r="85" spans="1:7" ht="15" customHeight="1" x14ac:dyDescent="0.2">
      <c r="A85" s="42" t="s">
        <v>19</v>
      </c>
      <c r="B85" s="25">
        <v>13</v>
      </c>
      <c r="C85" s="26" t="s">
        <v>182</v>
      </c>
      <c r="D85" s="99">
        <v>16</v>
      </c>
      <c r="E85" s="25" t="s">
        <v>10</v>
      </c>
      <c r="F85" s="153"/>
      <c r="G85" s="27">
        <f t="shared" si="5"/>
        <v>0</v>
      </c>
    </row>
    <row r="86" spans="1:7" ht="15" customHeight="1" x14ac:dyDescent="0.2">
      <c r="A86" s="42" t="s">
        <v>19</v>
      </c>
      <c r="B86" s="25">
        <v>14</v>
      </c>
      <c r="C86" s="26" t="s">
        <v>183</v>
      </c>
      <c r="D86" s="99">
        <v>16</v>
      </c>
      <c r="E86" s="25" t="s">
        <v>10</v>
      </c>
      <c r="F86" s="153"/>
      <c r="G86" s="27">
        <f t="shared" si="5"/>
        <v>0</v>
      </c>
    </row>
    <row r="87" spans="1:7" ht="15" customHeight="1" x14ac:dyDescent="0.2">
      <c r="A87" s="42" t="s">
        <v>19</v>
      </c>
      <c r="B87" s="25">
        <v>15</v>
      </c>
      <c r="C87" s="26" t="s">
        <v>52</v>
      </c>
      <c r="D87" s="99">
        <v>10</v>
      </c>
      <c r="E87" s="25" t="s">
        <v>10</v>
      </c>
      <c r="F87" s="153"/>
      <c r="G87" s="27">
        <f t="shared" si="5"/>
        <v>0</v>
      </c>
    </row>
    <row r="88" spans="1:7" ht="15" customHeight="1" x14ac:dyDescent="0.2">
      <c r="A88" s="42" t="s">
        <v>19</v>
      </c>
      <c r="B88" s="25">
        <v>16</v>
      </c>
      <c r="C88" s="26" t="s">
        <v>74</v>
      </c>
      <c r="D88" s="99">
        <v>10</v>
      </c>
      <c r="E88" s="25" t="s">
        <v>10</v>
      </c>
      <c r="F88" s="153"/>
      <c r="G88" s="27">
        <f t="shared" si="5"/>
        <v>0</v>
      </c>
    </row>
    <row r="89" spans="1:7" ht="15" customHeight="1" x14ac:dyDescent="0.2">
      <c r="A89" s="89"/>
      <c r="B89" s="90"/>
      <c r="C89" s="91" t="s">
        <v>171</v>
      </c>
      <c r="D89" s="103"/>
      <c r="E89" s="90"/>
      <c r="F89" s="92"/>
      <c r="G89" s="93"/>
    </row>
    <row r="90" spans="1:7" ht="15" customHeight="1" x14ac:dyDescent="0.2">
      <c r="A90" s="42" t="s">
        <v>19</v>
      </c>
      <c r="B90" s="43">
        <v>17</v>
      </c>
      <c r="C90" s="44" t="s">
        <v>113</v>
      </c>
      <c r="D90" s="104">
        <v>66</v>
      </c>
      <c r="E90" s="25" t="s">
        <v>10</v>
      </c>
      <c r="F90" s="153"/>
      <c r="G90" s="27">
        <f t="shared" ref="G90:G99" si="6">D90*(F90)</f>
        <v>0</v>
      </c>
    </row>
    <row r="91" spans="1:7" ht="15" customHeight="1" x14ac:dyDescent="0.2">
      <c r="A91" s="42" t="s">
        <v>19</v>
      </c>
      <c r="B91" s="43">
        <v>18</v>
      </c>
      <c r="C91" s="44" t="s">
        <v>109</v>
      </c>
      <c r="D91" s="104">
        <v>53</v>
      </c>
      <c r="E91" s="25" t="s">
        <v>10</v>
      </c>
      <c r="F91" s="153"/>
      <c r="G91" s="27">
        <f t="shared" si="6"/>
        <v>0</v>
      </c>
    </row>
    <row r="92" spans="1:7" ht="15" customHeight="1" x14ac:dyDescent="0.2">
      <c r="A92" s="42" t="s">
        <v>19</v>
      </c>
      <c r="B92" s="43">
        <v>19</v>
      </c>
      <c r="C92" s="44" t="s">
        <v>110</v>
      </c>
      <c r="D92" s="104">
        <v>32</v>
      </c>
      <c r="E92" s="25" t="s">
        <v>10</v>
      </c>
      <c r="F92" s="153"/>
      <c r="G92" s="27">
        <f t="shared" si="6"/>
        <v>0</v>
      </c>
    </row>
    <row r="93" spans="1:7" ht="15" customHeight="1" x14ac:dyDescent="0.2">
      <c r="A93" s="42" t="s">
        <v>19</v>
      </c>
      <c r="B93" s="43">
        <v>20</v>
      </c>
      <c r="C93" s="44" t="s">
        <v>111</v>
      </c>
      <c r="D93" s="104">
        <v>34</v>
      </c>
      <c r="E93" s="25" t="s">
        <v>10</v>
      </c>
      <c r="F93" s="153"/>
      <c r="G93" s="27">
        <f t="shared" si="6"/>
        <v>0</v>
      </c>
    </row>
    <row r="94" spans="1:7" ht="15" customHeight="1" x14ac:dyDescent="0.2">
      <c r="A94" s="42" t="s">
        <v>19</v>
      </c>
      <c r="B94" s="43">
        <v>21</v>
      </c>
      <c r="C94" s="44" t="s">
        <v>112</v>
      </c>
      <c r="D94" s="104">
        <v>54</v>
      </c>
      <c r="E94" s="25" t="s">
        <v>10</v>
      </c>
      <c r="F94" s="153"/>
      <c r="G94" s="27">
        <f t="shared" si="6"/>
        <v>0</v>
      </c>
    </row>
    <row r="95" spans="1:7" ht="15" customHeight="1" x14ac:dyDescent="0.2">
      <c r="A95" s="42" t="s">
        <v>19</v>
      </c>
      <c r="B95" s="43">
        <v>22</v>
      </c>
      <c r="C95" s="44" t="s">
        <v>185</v>
      </c>
      <c r="D95" s="104">
        <v>36</v>
      </c>
      <c r="E95" s="25" t="s">
        <v>10</v>
      </c>
      <c r="F95" s="153"/>
      <c r="G95" s="27">
        <f t="shared" si="6"/>
        <v>0</v>
      </c>
    </row>
    <row r="96" spans="1:7" ht="15" customHeight="1" x14ac:dyDescent="0.2">
      <c r="A96" s="42" t="s">
        <v>19</v>
      </c>
      <c r="B96" s="43">
        <v>23</v>
      </c>
      <c r="C96" s="26" t="s">
        <v>114</v>
      </c>
      <c r="D96" s="99">
        <v>118</v>
      </c>
      <c r="E96" s="25" t="s">
        <v>10</v>
      </c>
      <c r="F96" s="153"/>
      <c r="G96" s="27">
        <f t="shared" si="6"/>
        <v>0</v>
      </c>
    </row>
    <row r="97" spans="1:7" ht="15" customHeight="1" x14ac:dyDescent="0.2">
      <c r="A97" s="42" t="s">
        <v>19</v>
      </c>
      <c r="B97" s="43">
        <v>24</v>
      </c>
      <c r="C97" s="26" t="s">
        <v>184</v>
      </c>
      <c r="D97" s="99">
        <v>118</v>
      </c>
      <c r="E97" s="25" t="s">
        <v>10</v>
      </c>
      <c r="F97" s="153"/>
      <c r="G97" s="27">
        <f t="shared" si="6"/>
        <v>0</v>
      </c>
    </row>
    <row r="98" spans="1:7" ht="15" customHeight="1" x14ac:dyDescent="0.2">
      <c r="A98" s="42" t="s">
        <v>19</v>
      </c>
      <c r="B98" s="43">
        <v>25</v>
      </c>
      <c r="C98" s="26" t="s">
        <v>186</v>
      </c>
      <c r="D98" s="99">
        <v>150</v>
      </c>
      <c r="E98" s="25" t="s">
        <v>10</v>
      </c>
      <c r="F98" s="153"/>
      <c r="G98" s="27">
        <f t="shared" si="6"/>
        <v>0</v>
      </c>
    </row>
    <row r="99" spans="1:7" ht="15" customHeight="1" thickBot="1" x14ac:dyDescent="0.25">
      <c r="A99" s="30" t="s">
        <v>19</v>
      </c>
      <c r="B99" s="31">
        <v>26</v>
      </c>
      <c r="C99" s="32" t="s">
        <v>53</v>
      </c>
      <c r="D99" s="100">
        <v>500</v>
      </c>
      <c r="E99" s="31" t="s">
        <v>11</v>
      </c>
      <c r="F99" s="154"/>
      <c r="G99" s="34">
        <f t="shared" si="6"/>
        <v>0</v>
      </c>
    </row>
    <row r="100" spans="1:7" ht="15" customHeight="1" thickBot="1" x14ac:dyDescent="0.25">
      <c r="A100" s="173"/>
      <c r="B100" s="174"/>
      <c r="C100" s="210" t="s">
        <v>27</v>
      </c>
      <c r="D100" s="211"/>
      <c r="E100" s="212"/>
      <c r="F100" s="35" t="s">
        <v>7</v>
      </c>
      <c r="G100" s="36">
        <f>SUM(G73:G99)</f>
        <v>0</v>
      </c>
    </row>
    <row r="101" spans="1:7" ht="15" customHeight="1" x14ac:dyDescent="0.2">
      <c r="A101" s="161" t="s">
        <v>21</v>
      </c>
      <c r="B101" s="162"/>
      <c r="C101" s="199" t="s">
        <v>14</v>
      </c>
      <c r="D101" s="199"/>
      <c r="E101" s="199"/>
      <c r="F101" s="182"/>
      <c r="G101" s="200"/>
    </row>
    <row r="102" spans="1:7" ht="15" customHeight="1" x14ac:dyDescent="0.2">
      <c r="A102" s="37" t="s">
        <v>21</v>
      </c>
      <c r="B102" s="25">
        <v>1</v>
      </c>
      <c r="C102" s="26" t="s">
        <v>15</v>
      </c>
      <c r="D102" s="99">
        <v>16</v>
      </c>
      <c r="E102" s="25" t="s">
        <v>17</v>
      </c>
      <c r="F102" s="153"/>
      <c r="G102" s="27">
        <f>D102*(F102)</f>
        <v>0</v>
      </c>
    </row>
    <row r="103" spans="1:7" ht="15" customHeight="1" x14ac:dyDescent="0.2">
      <c r="A103" s="37" t="s">
        <v>21</v>
      </c>
      <c r="B103" s="25">
        <v>2</v>
      </c>
      <c r="C103" s="33" t="s">
        <v>115</v>
      </c>
      <c r="D103" s="99">
        <v>780</v>
      </c>
      <c r="E103" s="25" t="s">
        <v>17</v>
      </c>
      <c r="F103" s="153"/>
      <c r="G103" s="27">
        <f>D103*(F103)</f>
        <v>0</v>
      </c>
    </row>
    <row r="104" spans="1:7" ht="15" customHeight="1" x14ac:dyDescent="0.2">
      <c r="A104" s="37" t="s">
        <v>21</v>
      </c>
      <c r="B104" s="25">
        <v>3</v>
      </c>
      <c r="C104" s="33" t="s">
        <v>16</v>
      </c>
      <c r="D104" s="99">
        <v>100</v>
      </c>
      <c r="E104" s="25" t="s">
        <v>17</v>
      </c>
      <c r="F104" s="153"/>
      <c r="G104" s="27">
        <f>D104*(F104)</f>
        <v>0</v>
      </c>
    </row>
    <row r="105" spans="1:7" ht="15" customHeight="1" thickBot="1" x14ac:dyDescent="0.25">
      <c r="A105" s="171"/>
      <c r="B105" s="172"/>
      <c r="C105" s="179" t="s">
        <v>22</v>
      </c>
      <c r="D105" s="180"/>
      <c r="E105" s="181"/>
      <c r="F105" s="40" t="s">
        <v>7</v>
      </c>
      <c r="G105" s="41">
        <f>SUM(G102:G104)</f>
        <v>0</v>
      </c>
    </row>
    <row r="106" spans="1:7" ht="15" customHeight="1" x14ac:dyDescent="0.2">
      <c r="A106" s="161" t="s">
        <v>23</v>
      </c>
      <c r="B106" s="162"/>
      <c r="C106" s="199" t="s">
        <v>40</v>
      </c>
      <c r="D106" s="199"/>
      <c r="E106" s="199"/>
      <c r="F106" s="182"/>
      <c r="G106" s="200"/>
    </row>
    <row r="107" spans="1:7" ht="15" customHeight="1" x14ac:dyDescent="0.2">
      <c r="A107" s="37" t="s">
        <v>23</v>
      </c>
      <c r="B107" s="25">
        <v>1</v>
      </c>
      <c r="C107" s="26" t="s">
        <v>116</v>
      </c>
      <c r="D107" s="99">
        <v>120</v>
      </c>
      <c r="E107" s="25" t="s">
        <v>117</v>
      </c>
      <c r="F107" s="153"/>
      <c r="G107" s="27">
        <f t="shared" ref="G107:G123" si="7">D107*(F107)</f>
        <v>0</v>
      </c>
    </row>
    <row r="108" spans="1:7" ht="15" customHeight="1" x14ac:dyDescent="0.2">
      <c r="A108" s="37" t="s">
        <v>23</v>
      </c>
      <c r="B108" s="25">
        <v>2</v>
      </c>
      <c r="C108" s="33" t="s">
        <v>118</v>
      </c>
      <c r="D108" s="99">
        <v>160</v>
      </c>
      <c r="E108" s="25" t="s">
        <v>117</v>
      </c>
      <c r="F108" s="153"/>
      <c r="G108" s="27">
        <f t="shared" si="7"/>
        <v>0</v>
      </c>
    </row>
    <row r="109" spans="1:7" ht="15" customHeight="1" x14ac:dyDescent="0.2">
      <c r="A109" s="37" t="s">
        <v>23</v>
      </c>
      <c r="B109" s="25">
        <v>3</v>
      </c>
      <c r="C109" s="33" t="s">
        <v>119</v>
      </c>
      <c r="D109" s="99">
        <v>2</v>
      </c>
      <c r="E109" s="25" t="s">
        <v>17</v>
      </c>
      <c r="F109" s="153"/>
      <c r="G109" s="27">
        <f t="shared" si="7"/>
        <v>0</v>
      </c>
    </row>
    <row r="110" spans="1:7" ht="15" customHeight="1" x14ac:dyDescent="0.2">
      <c r="A110" s="37" t="s">
        <v>23</v>
      </c>
      <c r="B110" s="25">
        <v>4</v>
      </c>
      <c r="C110" s="33" t="s">
        <v>193</v>
      </c>
      <c r="D110" s="99">
        <v>40</v>
      </c>
      <c r="E110" s="25" t="s">
        <v>17</v>
      </c>
      <c r="F110" s="153"/>
      <c r="G110" s="27">
        <f t="shared" si="7"/>
        <v>0</v>
      </c>
    </row>
    <row r="111" spans="1:7" ht="15" customHeight="1" x14ac:dyDescent="0.2">
      <c r="A111" s="37" t="s">
        <v>23</v>
      </c>
      <c r="B111" s="25">
        <v>5</v>
      </c>
      <c r="C111" s="33" t="s">
        <v>192</v>
      </c>
      <c r="D111" s="99">
        <v>10</v>
      </c>
      <c r="E111" s="25" t="s">
        <v>17</v>
      </c>
      <c r="F111" s="153"/>
      <c r="G111" s="27">
        <f t="shared" si="7"/>
        <v>0</v>
      </c>
    </row>
    <row r="112" spans="1:7" ht="15" customHeight="1" x14ac:dyDescent="0.2">
      <c r="A112" s="37" t="s">
        <v>23</v>
      </c>
      <c r="B112" s="25">
        <v>6</v>
      </c>
      <c r="C112" s="33" t="s">
        <v>120</v>
      </c>
      <c r="D112" s="99">
        <v>14</v>
      </c>
      <c r="E112" s="25" t="s">
        <v>121</v>
      </c>
      <c r="F112" s="153"/>
      <c r="G112" s="27">
        <f t="shared" si="7"/>
        <v>0</v>
      </c>
    </row>
    <row r="113" spans="1:7" ht="15" customHeight="1" x14ac:dyDescent="0.2">
      <c r="A113" s="37" t="s">
        <v>23</v>
      </c>
      <c r="B113" s="25">
        <v>7</v>
      </c>
      <c r="C113" s="33" t="s">
        <v>123</v>
      </c>
      <c r="D113" s="99">
        <v>150</v>
      </c>
      <c r="E113" s="25" t="s">
        <v>17</v>
      </c>
      <c r="F113" s="153"/>
      <c r="G113" s="27">
        <f t="shared" si="7"/>
        <v>0</v>
      </c>
    </row>
    <row r="114" spans="1:7" ht="15" customHeight="1" x14ac:dyDescent="0.2">
      <c r="A114" s="37" t="s">
        <v>23</v>
      </c>
      <c r="B114" s="25">
        <v>8</v>
      </c>
      <c r="C114" s="33" t="s">
        <v>125</v>
      </c>
      <c r="D114" s="99">
        <v>6</v>
      </c>
      <c r="E114" s="25" t="s">
        <v>17</v>
      </c>
      <c r="F114" s="153"/>
      <c r="G114" s="27">
        <f t="shared" si="7"/>
        <v>0</v>
      </c>
    </row>
    <row r="115" spans="1:7" ht="15" customHeight="1" x14ac:dyDescent="0.2">
      <c r="A115" s="37" t="s">
        <v>23</v>
      </c>
      <c r="B115" s="25">
        <v>9</v>
      </c>
      <c r="C115" s="33" t="s">
        <v>126</v>
      </c>
      <c r="D115" s="99">
        <v>64</v>
      </c>
      <c r="E115" s="25" t="s">
        <v>17</v>
      </c>
      <c r="F115" s="153"/>
      <c r="G115" s="27">
        <f t="shared" si="7"/>
        <v>0</v>
      </c>
    </row>
    <row r="116" spans="1:7" ht="15" customHeight="1" x14ac:dyDescent="0.2">
      <c r="A116" s="37" t="s">
        <v>23</v>
      </c>
      <c r="B116" s="25">
        <v>10</v>
      </c>
      <c r="C116" s="33" t="s">
        <v>127</v>
      </c>
      <c r="D116" s="99">
        <v>9</v>
      </c>
      <c r="E116" s="25" t="s">
        <v>17</v>
      </c>
      <c r="F116" s="153"/>
      <c r="G116" s="27">
        <f t="shared" si="7"/>
        <v>0</v>
      </c>
    </row>
    <row r="117" spans="1:7" ht="15" customHeight="1" x14ac:dyDescent="0.2">
      <c r="A117" s="37" t="s">
        <v>23</v>
      </c>
      <c r="B117" s="25">
        <v>11</v>
      </c>
      <c r="C117" s="33" t="s">
        <v>128</v>
      </c>
      <c r="D117" s="99">
        <v>15</v>
      </c>
      <c r="E117" s="25" t="s">
        <v>121</v>
      </c>
      <c r="F117" s="153"/>
      <c r="G117" s="27">
        <f t="shared" si="7"/>
        <v>0</v>
      </c>
    </row>
    <row r="118" spans="1:7" ht="15" customHeight="1" x14ac:dyDescent="0.2">
      <c r="A118" s="37" t="s">
        <v>23</v>
      </c>
      <c r="B118" s="25">
        <v>12</v>
      </c>
      <c r="C118" s="33" t="s">
        <v>129</v>
      </c>
      <c r="D118" s="99">
        <v>64</v>
      </c>
      <c r="E118" s="25" t="s">
        <v>121</v>
      </c>
      <c r="F118" s="153"/>
      <c r="G118" s="27">
        <f t="shared" si="7"/>
        <v>0</v>
      </c>
    </row>
    <row r="119" spans="1:7" ht="15" customHeight="1" x14ac:dyDescent="0.2">
      <c r="A119" s="37" t="s">
        <v>23</v>
      </c>
      <c r="B119" s="25">
        <v>13</v>
      </c>
      <c r="C119" s="33" t="s">
        <v>130</v>
      </c>
      <c r="D119" s="99">
        <v>64</v>
      </c>
      <c r="E119" s="25" t="s">
        <v>17</v>
      </c>
      <c r="F119" s="153"/>
      <c r="G119" s="27">
        <f t="shared" si="7"/>
        <v>0</v>
      </c>
    </row>
    <row r="120" spans="1:7" ht="15" customHeight="1" x14ac:dyDescent="0.2">
      <c r="A120" s="37" t="s">
        <v>23</v>
      </c>
      <c r="B120" s="25">
        <v>14</v>
      </c>
      <c r="C120" s="33" t="s">
        <v>131</v>
      </c>
      <c r="D120" s="99">
        <v>15</v>
      </c>
      <c r="E120" s="25" t="s">
        <v>17</v>
      </c>
      <c r="F120" s="153"/>
      <c r="G120" s="27">
        <f t="shared" si="7"/>
        <v>0</v>
      </c>
    </row>
    <row r="121" spans="1:7" ht="15" customHeight="1" x14ac:dyDescent="0.2">
      <c r="A121" s="37" t="s">
        <v>23</v>
      </c>
      <c r="B121" s="25">
        <v>15</v>
      </c>
      <c r="C121" s="33" t="s">
        <v>194</v>
      </c>
      <c r="D121" s="99">
        <v>64</v>
      </c>
      <c r="E121" s="25" t="s">
        <v>17</v>
      </c>
      <c r="F121" s="153"/>
      <c r="G121" s="27">
        <f t="shared" si="7"/>
        <v>0</v>
      </c>
    </row>
    <row r="122" spans="1:7" ht="15" customHeight="1" x14ac:dyDescent="0.2">
      <c r="A122" s="37" t="s">
        <v>23</v>
      </c>
      <c r="B122" s="25">
        <v>16</v>
      </c>
      <c r="C122" s="33" t="s">
        <v>132</v>
      </c>
      <c r="D122" s="99">
        <v>1</v>
      </c>
      <c r="E122" s="25" t="s">
        <v>121</v>
      </c>
      <c r="F122" s="153"/>
      <c r="G122" s="27">
        <f t="shared" si="7"/>
        <v>0</v>
      </c>
    </row>
    <row r="123" spans="1:7" ht="15" customHeight="1" x14ac:dyDescent="0.2">
      <c r="A123" s="37" t="s">
        <v>23</v>
      </c>
      <c r="B123" s="25">
        <v>17</v>
      </c>
      <c r="C123" s="33" t="s">
        <v>133</v>
      </c>
      <c r="D123" s="99">
        <v>1</v>
      </c>
      <c r="E123" s="25" t="s">
        <v>121</v>
      </c>
      <c r="F123" s="153"/>
      <c r="G123" s="27">
        <f t="shared" si="7"/>
        <v>0</v>
      </c>
    </row>
    <row r="124" spans="1:7" ht="15" customHeight="1" thickBot="1" x14ac:dyDescent="0.25">
      <c r="A124" s="163"/>
      <c r="B124" s="164"/>
      <c r="C124" s="179" t="s">
        <v>24</v>
      </c>
      <c r="D124" s="180"/>
      <c r="E124" s="181"/>
      <c r="F124" s="40" t="s">
        <v>7</v>
      </c>
      <c r="G124" s="41">
        <f>SUM(G107:G123)</f>
        <v>0</v>
      </c>
    </row>
    <row r="125" spans="1:7" ht="15" customHeight="1" x14ac:dyDescent="0.2">
      <c r="A125" s="185" t="s">
        <v>122</v>
      </c>
      <c r="B125" s="186"/>
      <c r="C125" s="182" t="s">
        <v>80</v>
      </c>
      <c r="D125" s="183"/>
      <c r="E125" s="183"/>
      <c r="F125" s="183"/>
      <c r="G125" s="184"/>
    </row>
    <row r="126" spans="1:7" ht="15" customHeight="1" x14ac:dyDescent="0.2">
      <c r="A126" s="37" t="s">
        <v>122</v>
      </c>
      <c r="B126" s="25">
        <v>1</v>
      </c>
      <c r="C126" s="26" t="s">
        <v>77</v>
      </c>
      <c r="D126" s="99">
        <v>1</v>
      </c>
      <c r="E126" s="25" t="s">
        <v>59</v>
      </c>
      <c r="F126" s="153"/>
      <c r="G126" s="27">
        <f t="shared" ref="G126:G138" si="8">D126*(F126)</f>
        <v>0</v>
      </c>
    </row>
    <row r="127" spans="1:7" ht="15" customHeight="1" x14ac:dyDescent="0.2">
      <c r="A127" s="37" t="s">
        <v>122</v>
      </c>
      <c r="B127" s="25">
        <v>2</v>
      </c>
      <c r="C127" s="26" t="s">
        <v>206</v>
      </c>
      <c r="D127" s="99">
        <v>1</v>
      </c>
      <c r="E127" s="25" t="s">
        <v>59</v>
      </c>
      <c r="F127" s="153"/>
      <c r="G127" s="27">
        <f t="shared" ref="G127" si="9">D127*(F127)</f>
        <v>0</v>
      </c>
    </row>
    <row r="128" spans="1:7" ht="15" customHeight="1" x14ac:dyDescent="0.2">
      <c r="A128" s="37" t="s">
        <v>122</v>
      </c>
      <c r="B128" s="25">
        <v>3</v>
      </c>
      <c r="C128" s="26" t="s">
        <v>197</v>
      </c>
      <c r="D128" s="99">
        <v>1</v>
      </c>
      <c r="E128" s="25" t="s">
        <v>59</v>
      </c>
      <c r="F128" s="153"/>
      <c r="G128" s="27">
        <f t="shared" si="8"/>
        <v>0</v>
      </c>
    </row>
    <row r="129" spans="1:13" ht="15" customHeight="1" x14ac:dyDescent="0.2">
      <c r="A129" s="37" t="s">
        <v>122</v>
      </c>
      <c r="B129" s="25">
        <v>4</v>
      </c>
      <c r="C129" s="26" t="s">
        <v>191</v>
      </c>
      <c r="D129" s="99">
        <v>1</v>
      </c>
      <c r="E129" s="25" t="s">
        <v>59</v>
      </c>
      <c r="F129" s="153"/>
      <c r="G129" s="27">
        <f t="shared" si="8"/>
        <v>0</v>
      </c>
    </row>
    <row r="130" spans="1:13" ht="15" customHeight="1" x14ac:dyDescent="0.2">
      <c r="A130" s="37" t="s">
        <v>122</v>
      </c>
      <c r="B130" s="25">
        <v>5</v>
      </c>
      <c r="C130" s="26" t="s">
        <v>174</v>
      </c>
      <c r="D130" s="99">
        <v>1</v>
      </c>
      <c r="E130" s="25" t="s">
        <v>59</v>
      </c>
      <c r="F130" s="153"/>
      <c r="G130" s="27">
        <f t="shared" si="8"/>
        <v>0</v>
      </c>
    </row>
    <row r="131" spans="1:13" ht="15" customHeight="1" x14ac:dyDescent="0.2">
      <c r="A131" s="37" t="s">
        <v>122</v>
      </c>
      <c r="B131" s="25">
        <v>6</v>
      </c>
      <c r="C131" s="33" t="s">
        <v>42</v>
      </c>
      <c r="D131" s="99">
        <v>1</v>
      </c>
      <c r="E131" s="25" t="s">
        <v>59</v>
      </c>
      <c r="F131" s="153"/>
      <c r="G131" s="27">
        <f t="shared" si="8"/>
        <v>0</v>
      </c>
      <c r="H131" s="46"/>
      <c r="I131" s="46"/>
      <c r="J131" s="46"/>
      <c r="K131" s="46"/>
      <c r="L131" s="46"/>
      <c r="M131" s="46"/>
    </row>
    <row r="132" spans="1:13" ht="15" customHeight="1" x14ac:dyDescent="0.2">
      <c r="A132" s="37" t="s">
        <v>122</v>
      </c>
      <c r="B132" s="25">
        <v>7</v>
      </c>
      <c r="C132" s="26" t="s">
        <v>28</v>
      </c>
      <c r="D132" s="99">
        <v>1</v>
      </c>
      <c r="E132" s="25" t="s">
        <v>59</v>
      </c>
      <c r="F132" s="153"/>
      <c r="G132" s="27">
        <f t="shared" si="8"/>
        <v>0</v>
      </c>
      <c r="H132" s="46"/>
      <c r="I132" s="46"/>
      <c r="J132" s="46"/>
      <c r="K132" s="46"/>
      <c r="L132" s="46"/>
      <c r="M132" s="46"/>
    </row>
    <row r="133" spans="1:13" ht="15" customHeight="1" x14ac:dyDescent="0.2">
      <c r="A133" s="37" t="s">
        <v>122</v>
      </c>
      <c r="B133" s="25">
        <v>8</v>
      </c>
      <c r="C133" s="26" t="s">
        <v>195</v>
      </c>
      <c r="D133" s="99">
        <v>1</v>
      </c>
      <c r="E133" s="25" t="s">
        <v>59</v>
      </c>
      <c r="F133" s="153"/>
      <c r="G133" s="27">
        <f t="shared" si="8"/>
        <v>0</v>
      </c>
      <c r="H133" s="46"/>
      <c r="I133" s="46"/>
      <c r="J133" s="46"/>
      <c r="K133" s="46"/>
      <c r="L133" s="46"/>
      <c r="M133" s="46"/>
    </row>
    <row r="134" spans="1:13" ht="15" customHeight="1" x14ac:dyDescent="0.2">
      <c r="A134" s="37" t="s">
        <v>122</v>
      </c>
      <c r="B134" s="25">
        <v>9</v>
      </c>
      <c r="C134" s="26" t="s">
        <v>199</v>
      </c>
      <c r="D134" s="99">
        <v>1</v>
      </c>
      <c r="E134" s="25" t="s">
        <v>59</v>
      </c>
      <c r="F134" s="153"/>
      <c r="G134" s="27">
        <f t="shared" si="8"/>
        <v>0</v>
      </c>
      <c r="H134" s="46"/>
      <c r="I134" s="46"/>
      <c r="J134" s="46"/>
      <c r="K134" s="46"/>
      <c r="L134" s="46"/>
      <c r="M134" s="46"/>
    </row>
    <row r="135" spans="1:13" ht="15" customHeight="1" x14ac:dyDescent="0.2">
      <c r="A135" s="37" t="s">
        <v>122</v>
      </c>
      <c r="B135" s="25">
        <v>10</v>
      </c>
      <c r="C135" s="26" t="s">
        <v>203</v>
      </c>
      <c r="D135" s="99">
        <v>1</v>
      </c>
      <c r="E135" s="25" t="s">
        <v>59</v>
      </c>
      <c r="F135" s="153"/>
      <c r="G135" s="27">
        <f t="shared" si="8"/>
        <v>0</v>
      </c>
      <c r="H135" s="46"/>
      <c r="I135" s="46"/>
      <c r="J135" s="46"/>
      <c r="K135" s="46"/>
      <c r="L135" s="46"/>
      <c r="M135" s="46"/>
    </row>
    <row r="136" spans="1:13" ht="15" customHeight="1" x14ac:dyDescent="0.2">
      <c r="A136" s="37" t="s">
        <v>122</v>
      </c>
      <c r="B136" s="25">
        <v>11</v>
      </c>
      <c r="C136" s="26" t="s">
        <v>190</v>
      </c>
      <c r="D136" s="142">
        <v>1</v>
      </c>
      <c r="E136" s="25" t="s">
        <v>59</v>
      </c>
      <c r="F136" s="153"/>
      <c r="G136" s="27">
        <f t="shared" si="8"/>
        <v>0</v>
      </c>
      <c r="H136" s="46"/>
      <c r="I136" s="46"/>
      <c r="J136" s="46"/>
      <c r="K136" s="46"/>
      <c r="L136" s="46"/>
      <c r="M136" s="46"/>
    </row>
    <row r="137" spans="1:13" ht="15" customHeight="1" x14ac:dyDescent="0.2">
      <c r="A137" s="37" t="s">
        <v>122</v>
      </c>
      <c r="B137" s="25">
        <v>12</v>
      </c>
      <c r="C137" s="26" t="s">
        <v>204</v>
      </c>
      <c r="D137" s="142">
        <v>1</v>
      </c>
      <c r="E137" s="25" t="s">
        <v>59</v>
      </c>
      <c r="F137" s="153"/>
      <c r="G137" s="27">
        <f t="shared" si="8"/>
        <v>0</v>
      </c>
      <c r="H137" s="46"/>
      <c r="I137" s="46"/>
      <c r="J137" s="46"/>
      <c r="K137" s="46"/>
      <c r="L137" s="46"/>
      <c r="M137" s="46"/>
    </row>
    <row r="138" spans="1:13" ht="15" customHeight="1" x14ac:dyDescent="0.2">
      <c r="A138" s="37" t="s">
        <v>122</v>
      </c>
      <c r="B138" s="25">
        <v>13</v>
      </c>
      <c r="C138" s="26" t="s">
        <v>173</v>
      </c>
      <c r="D138" s="142">
        <v>1</v>
      </c>
      <c r="E138" s="25" t="s">
        <v>59</v>
      </c>
      <c r="F138" s="153"/>
      <c r="G138" s="27">
        <f t="shared" si="8"/>
        <v>0</v>
      </c>
    </row>
    <row r="139" spans="1:13" ht="15" customHeight="1" thickBot="1" x14ac:dyDescent="0.25">
      <c r="A139" s="171"/>
      <c r="B139" s="172"/>
      <c r="C139" s="179" t="s">
        <v>172</v>
      </c>
      <c r="D139" s="180"/>
      <c r="E139" s="181"/>
      <c r="F139" s="40" t="s">
        <v>7</v>
      </c>
      <c r="G139" s="41">
        <f>SUM(G126:G138)</f>
        <v>0</v>
      </c>
      <c r="H139" s="46"/>
      <c r="I139" s="46"/>
      <c r="J139" s="46"/>
      <c r="K139" s="46"/>
      <c r="L139" s="46"/>
      <c r="M139" s="46"/>
    </row>
    <row r="140" spans="1:13" ht="15" customHeight="1" thickBot="1" x14ac:dyDescent="0.25">
      <c r="A140" s="185" t="s">
        <v>124</v>
      </c>
      <c r="B140" s="186"/>
      <c r="C140" s="108" t="s">
        <v>81</v>
      </c>
      <c r="D140" s="109"/>
      <c r="E140" s="110"/>
      <c r="F140" s="111"/>
      <c r="G140" s="112"/>
      <c r="H140" s="46"/>
      <c r="I140" s="46"/>
      <c r="J140" s="46"/>
      <c r="K140" s="46"/>
      <c r="L140" s="46"/>
      <c r="M140" s="46"/>
    </row>
    <row r="141" spans="1:13" ht="46.15" customHeight="1" x14ac:dyDescent="0.2">
      <c r="A141" s="47" t="s">
        <v>124</v>
      </c>
      <c r="B141" s="48">
        <v>1</v>
      </c>
      <c r="C141" s="49" t="s">
        <v>79</v>
      </c>
      <c r="D141" s="142">
        <v>1</v>
      </c>
      <c r="E141" s="149" t="s">
        <v>59</v>
      </c>
      <c r="F141" s="151"/>
      <c r="G141" s="27">
        <f t="shared" ref="G141:G143" si="10">D141*(F141)</f>
        <v>0</v>
      </c>
      <c r="H141" s="46"/>
      <c r="I141" s="46"/>
      <c r="J141" s="46"/>
      <c r="K141" s="46"/>
      <c r="L141" s="46"/>
      <c r="M141" s="46"/>
    </row>
    <row r="142" spans="1:13" ht="16.899999999999999" customHeight="1" x14ac:dyDescent="0.2">
      <c r="A142" s="23" t="s">
        <v>124</v>
      </c>
      <c r="B142" s="25">
        <v>2</v>
      </c>
      <c r="C142" s="33" t="s">
        <v>78</v>
      </c>
      <c r="D142" s="142">
        <v>1</v>
      </c>
      <c r="E142" s="150" t="s">
        <v>59</v>
      </c>
      <c r="F142" s="152"/>
      <c r="G142" s="27">
        <f t="shared" si="10"/>
        <v>0</v>
      </c>
      <c r="H142" s="46"/>
      <c r="I142" s="46"/>
      <c r="J142" s="46"/>
      <c r="K142" s="46"/>
      <c r="L142" s="46"/>
      <c r="M142" s="46"/>
    </row>
    <row r="143" spans="1:13" ht="15" customHeight="1" x14ac:dyDescent="0.2">
      <c r="A143" s="23" t="s">
        <v>124</v>
      </c>
      <c r="B143" s="25">
        <v>3</v>
      </c>
      <c r="C143" s="33" t="s">
        <v>202</v>
      </c>
      <c r="D143" s="142">
        <v>1</v>
      </c>
      <c r="E143" s="150" t="s">
        <v>59</v>
      </c>
      <c r="F143" s="152"/>
      <c r="G143" s="27">
        <f t="shared" si="10"/>
        <v>0</v>
      </c>
      <c r="H143" s="46"/>
      <c r="I143" s="46"/>
      <c r="J143" s="46"/>
      <c r="K143" s="46"/>
      <c r="L143" s="46"/>
      <c r="M143" s="46"/>
    </row>
    <row r="144" spans="1:13" ht="15" customHeight="1" thickBot="1" x14ac:dyDescent="0.25">
      <c r="A144" s="171"/>
      <c r="B144" s="172"/>
      <c r="C144" s="179" t="s">
        <v>187</v>
      </c>
      <c r="D144" s="180"/>
      <c r="E144" s="181"/>
      <c r="F144" s="40" t="s">
        <v>7</v>
      </c>
      <c r="G144" s="41">
        <f>SUM(G141:G143)</f>
        <v>0</v>
      </c>
      <c r="H144" s="46"/>
      <c r="I144" s="46"/>
      <c r="J144" s="46"/>
      <c r="K144" s="46"/>
      <c r="L144" s="46"/>
      <c r="M144" s="46"/>
    </row>
    <row r="145" spans="1:13" s="22" customFormat="1" ht="25.15" customHeight="1" thickBot="1" x14ac:dyDescent="0.25">
      <c r="A145" s="45"/>
      <c r="B145" s="9"/>
      <c r="C145" s="50"/>
      <c r="D145" s="105"/>
      <c r="E145" s="9"/>
      <c r="F145" s="51"/>
      <c r="G145" s="52"/>
      <c r="H145" s="46"/>
      <c r="I145" s="46"/>
      <c r="J145" s="46"/>
      <c r="K145" s="46"/>
      <c r="L145" s="46"/>
      <c r="M145" s="46"/>
    </row>
    <row r="146" spans="1:13" s="22" customFormat="1" ht="15" customHeight="1" thickBot="1" x14ac:dyDescent="0.25">
      <c r="A146" s="136"/>
      <c r="B146" s="137"/>
      <c r="C146" s="138" t="s">
        <v>71</v>
      </c>
      <c r="D146" s="139"/>
      <c r="E146" s="137"/>
      <c r="F146" s="140"/>
      <c r="G146" s="141">
        <f>SUM(G45,G52,G70,G100,G105,G124,G139,G144)</f>
        <v>600000</v>
      </c>
      <c r="H146" s="46"/>
      <c r="I146" s="46"/>
      <c r="J146" s="46"/>
      <c r="K146" s="46"/>
      <c r="L146" s="46"/>
      <c r="M146" s="46"/>
    </row>
    <row r="147" spans="1:13" s="22" customFormat="1" ht="24" customHeight="1" thickBot="1" x14ac:dyDescent="0.25">
      <c r="A147" s="8"/>
      <c r="B147" s="13"/>
      <c r="C147" s="10"/>
      <c r="D147" s="106"/>
      <c r="E147" s="13"/>
      <c r="F147" s="53"/>
      <c r="G147" s="54"/>
      <c r="H147" s="46"/>
      <c r="I147" s="46"/>
      <c r="J147" s="46"/>
      <c r="K147" s="46"/>
      <c r="L147" s="46"/>
      <c r="M147" s="46"/>
    </row>
    <row r="148" spans="1:13" ht="15" customHeight="1" x14ac:dyDescent="0.2">
      <c r="A148" s="55"/>
      <c r="B148" s="2"/>
      <c r="C148" s="56"/>
      <c r="D148" s="94"/>
      <c r="E148" s="2"/>
      <c r="F148" s="57"/>
      <c r="G148" s="58"/>
      <c r="H148" s="46"/>
      <c r="I148" s="46"/>
      <c r="J148" s="46"/>
      <c r="K148" s="46"/>
      <c r="L148" s="46"/>
      <c r="M148" s="46"/>
    </row>
    <row r="149" spans="1:13" ht="15" customHeight="1" x14ac:dyDescent="0.2">
      <c r="A149" s="8"/>
      <c r="B149" s="13"/>
      <c r="C149" s="10" t="s">
        <v>25</v>
      </c>
      <c r="D149" s="96"/>
      <c r="E149" s="13"/>
      <c r="F149" s="14"/>
      <c r="G149" s="15"/>
      <c r="H149" s="46"/>
      <c r="I149" s="46"/>
      <c r="J149" s="46"/>
      <c r="K149" s="46"/>
      <c r="L149" s="46"/>
      <c r="M149" s="46"/>
    </row>
    <row r="150" spans="1:13" ht="15" customHeight="1" thickBot="1" x14ac:dyDescent="0.25">
      <c r="A150" s="45"/>
      <c r="G150" s="60"/>
      <c r="H150" s="46"/>
      <c r="I150" s="46"/>
      <c r="J150" s="46"/>
      <c r="K150" s="46"/>
      <c r="L150" s="46"/>
      <c r="M150" s="46"/>
    </row>
    <row r="151" spans="1:13" ht="15" customHeight="1" x14ac:dyDescent="0.2">
      <c r="A151" s="113"/>
      <c r="B151" s="114"/>
      <c r="C151" s="115"/>
      <c r="D151" s="116"/>
      <c r="E151" s="117" t="s">
        <v>44</v>
      </c>
      <c r="F151" s="118" t="s">
        <v>43</v>
      </c>
      <c r="G151" s="119" t="s">
        <v>46</v>
      </c>
      <c r="H151" s="46"/>
      <c r="I151" s="46"/>
      <c r="J151" s="46"/>
      <c r="K151" s="46"/>
      <c r="L151" s="46"/>
      <c r="M151" s="46"/>
    </row>
    <row r="152" spans="1:13" ht="15" customHeight="1" x14ac:dyDescent="0.2">
      <c r="A152" s="120" t="s">
        <v>1</v>
      </c>
      <c r="B152" s="121"/>
      <c r="C152" s="122" t="str">
        <f>C6</f>
        <v xml:space="preserve">VRTÁNÍ  A  ODKRYVNÉ  PRÁCE </v>
      </c>
      <c r="D152" s="123"/>
      <c r="E152" s="124">
        <f>G45</f>
        <v>600000</v>
      </c>
      <c r="F152" s="124">
        <f t="shared" ref="F152:F159" si="11">E152*0.21</f>
        <v>126000</v>
      </c>
      <c r="G152" s="125">
        <f t="shared" ref="G152:G159" si="12">SUM(E152:F152)</f>
        <v>726000</v>
      </c>
      <c r="H152" s="46"/>
      <c r="I152" s="46"/>
      <c r="J152" s="46"/>
      <c r="K152" s="46"/>
      <c r="L152" s="46"/>
      <c r="M152" s="46"/>
    </row>
    <row r="153" spans="1:13" ht="15" customHeight="1" x14ac:dyDescent="0.2">
      <c r="A153" s="126" t="s">
        <v>8</v>
      </c>
      <c r="B153" s="121"/>
      <c r="C153" s="122" t="str">
        <f>C46</f>
        <v xml:space="preserve">POLNÍ ZKOUŠKY </v>
      </c>
      <c r="D153" s="123"/>
      <c r="E153" s="124">
        <f>G52</f>
        <v>0</v>
      </c>
      <c r="F153" s="124">
        <f t="shared" si="11"/>
        <v>0</v>
      </c>
      <c r="G153" s="125">
        <f t="shared" si="12"/>
        <v>0</v>
      </c>
      <c r="H153" s="46"/>
      <c r="I153" s="46"/>
      <c r="J153" s="46"/>
      <c r="K153" s="46"/>
      <c r="L153" s="46"/>
      <c r="M153" s="46"/>
    </row>
    <row r="154" spans="1:13" ht="15" customHeight="1" x14ac:dyDescent="0.2">
      <c r="A154" s="120" t="s">
        <v>13</v>
      </c>
      <c r="B154" s="121"/>
      <c r="C154" s="127" t="str">
        <f>C53</f>
        <v>GEOFYZIKÁLNÍ PRÁCE</v>
      </c>
      <c r="D154" s="123"/>
      <c r="E154" s="124">
        <f>G70</f>
        <v>0</v>
      </c>
      <c r="F154" s="124">
        <f t="shared" si="11"/>
        <v>0</v>
      </c>
      <c r="G154" s="125">
        <f t="shared" si="12"/>
        <v>0</v>
      </c>
    </row>
    <row r="155" spans="1:13" ht="15" customHeight="1" x14ac:dyDescent="0.2">
      <c r="A155" s="120" t="s">
        <v>19</v>
      </c>
      <c r="B155" s="121"/>
      <c r="C155" s="122" t="str">
        <f>C71</f>
        <v>LABORATORNÍ PRÁCE</v>
      </c>
      <c r="D155" s="123"/>
      <c r="E155" s="124">
        <f>G100</f>
        <v>0</v>
      </c>
      <c r="F155" s="124">
        <f t="shared" si="11"/>
        <v>0</v>
      </c>
      <c r="G155" s="125">
        <f t="shared" si="12"/>
        <v>0</v>
      </c>
    </row>
    <row r="156" spans="1:13" ht="15" customHeight="1" x14ac:dyDescent="0.2">
      <c r="A156" s="126" t="s">
        <v>21</v>
      </c>
      <c r="B156" s="121"/>
      <c r="C156" s="122" t="str">
        <f>C101</f>
        <v>GEODETICKÉ PRÁCE</v>
      </c>
      <c r="D156" s="123"/>
      <c r="E156" s="124">
        <f>G105</f>
        <v>0</v>
      </c>
      <c r="F156" s="124">
        <f t="shared" si="11"/>
        <v>0</v>
      </c>
      <c r="G156" s="125">
        <f t="shared" si="12"/>
        <v>0</v>
      </c>
    </row>
    <row r="157" spans="1:13" ht="15" customHeight="1" x14ac:dyDescent="0.2">
      <c r="A157" s="120" t="s">
        <v>23</v>
      </c>
      <c r="B157" s="121"/>
      <c r="C157" s="127" t="str">
        <f>C106</f>
        <v>HYDROGEOLOGICKÉ PRÁCE</v>
      </c>
      <c r="D157" s="123"/>
      <c r="E157" s="124">
        <f>G124</f>
        <v>0</v>
      </c>
      <c r="F157" s="124">
        <f t="shared" si="11"/>
        <v>0</v>
      </c>
      <c r="G157" s="125">
        <f t="shared" si="12"/>
        <v>0</v>
      </c>
    </row>
    <row r="158" spans="1:13" ht="15" customHeight="1" x14ac:dyDescent="0.2">
      <c r="A158" s="126" t="s">
        <v>122</v>
      </c>
      <c r="B158" s="121"/>
      <c r="C158" s="127" t="str">
        <f>C125</f>
        <v>VÝKONY GEOLOGICKÉ SLUŽBY</v>
      </c>
      <c r="D158" s="123"/>
      <c r="E158" s="124">
        <f>G139</f>
        <v>0</v>
      </c>
      <c r="F158" s="124">
        <f t="shared" si="11"/>
        <v>0</v>
      </c>
      <c r="G158" s="125">
        <f t="shared" si="12"/>
        <v>0</v>
      </c>
    </row>
    <row r="159" spans="1:13" ht="15" customHeight="1" thickBot="1" x14ac:dyDescent="0.25">
      <c r="A159" s="128" t="s">
        <v>124</v>
      </c>
      <c r="B159" s="129"/>
      <c r="C159" s="130" t="str">
        <f>C140</f>
        <v>OSTATNÍ</v>
      </c>
      <c r="D159" s="131"/>
      <c r="E159" s="132">
        <f>G144</f>
        <v>0</v>
      </c>
      <c r="F159" s="132">
        <f t="shared" si="11"/>
        <v>0</v>
      </c>
      <c r="G159" s="133">
        <f t="shared" si="12"/>
        <v>0</v>
      </c>
    </row>
    <row r="160" spans="1:13" ht="15" customHeight="1" x14ac:dyDescent="0.2">
      <c r="A160" s="55"/>
      <c r="B160" s="2"/>
      <c r="C160" s="56"/>
      <c r="D160" s="107"/>
      <c r="E160" s="61">
        <f>SUM(E152:E159)</f>
        <v>600000</v>
      </c>
      <c r="F160" s="61">
        <f>SUM(F152:F159)</f>
        <v>126000</v>
      </c>
      <c r="G160" s="62">
        <f>SUM(G152:G159)</f>
        <v>726000</v>
      </c>
    </row>
    <row r="161" spans="1:7" ht="15" customHeight="1" x14ac:dyDescent="0.2">
      <c r="A161" s="45"/>
      <c r="G161" s="60"/>
    </row>
    <row r="162" spans="1:7" ht="15" customHeight="1" x14ac:dyDescent="0.2">
      <c r="A162" s="45"/>
      <c r="D162" s="96"/>
      <c r="F162" s="134" t="s">
        <v>44</v>
      </c>
      <c r="G162" s="135">
        <f>SUM(E152:E159)</f>
        <v>600000</v>
      </c>
    </row>
    <row r="163" spans="1:7" ht="15" customHeight="1" x14ac:dyDescent="0.2">
      <c r="A163" s="45"/>
      <c r="F163" s="134" t="s">
        <v>43</v>
      </c>
      <c r="G163" s="135">
        <f>SUM(F152:F159)</f>
        <v>126000</v>
      </c>
    </row>
    <row r="164" spans="1:7" ht="15" customHeight="1" x14ac:dyDescent="0.2">
      <c r="A164" s="45"/>
      <c r="D164" s="96"/>
      <c r="F164" s="134" t="s">
        <v>46</v>
      </c>
      <c r="G164" s="135">
        <f>SUM(G162:G163)</f>
        <v>726000</v>
      </c>
    </row>
    <row r="165" spans="1:7" ht="15" customHeight="1" x14ac:dyDescent="0.2">
      <c r="A165" s="45"/>
      <c r="D165" s="96"/>
      <c r="E165" s="13"/>
      <c r="F165" s="53"/>
      <c r="G165" s="12"/>
    </row>
    <row r="166" spans="1:7" ht="15" customHeight="1" thickBot="1" x14ac:dyDescent="0.25">
      <c r="A166" s="191" t="s">
        <v>189</v>
      </c>
      <c r="B166" s="192"/>
      <c r="C166" s="192"/>
      <c r="D166" s="192"/>
      <c r="E166" s="192"/>
      <c r="F166" s="192"/>
      <c r="G166" s="193"/>
    </row>
    <row r="171" spans="1:7" x14ac:dyDescent="0.2">
      <c r="F171" s="11"/>
    </row>
    <row r="172" spans="1:7" x14ac:dyDescent="0.2">
      <c r="F172" s="11"/>
    </row>
  </sheetData>
  <sheetProtection algorithmName="SHA-512" hashValue="W3MJmUxgPuL/MQyKuLlrl5Qo3lXW3phP/SIHBgGXthrUZk6/6IG1irE9d5ooFgkLOX5rBb4k4cgY38T9PZr98Q==" saltValue="DwXBykq1EW9/1xMsxox6Wg==" spinCount="100000" sheet="1" objects="1" scenarios="1"/>
  <mergeCells count="39">
    <mergeCell ref="A5:B5"/>
    <mergeCell ref="A6:B6"/>
    <mergeCell ref="A166:G166"/>
    <mergeCell ref="C6:G6"/>
    <mergeCell ref="C46:G46"/>
    <mergeCell ref="C53:G53"/>
    <mergeCell ref="C71:G71"/>
    <mergeCell ref="C101:G101"/>
    <mergeCell ref="C7:G7"/>
    <mergeCell ref="C28:G28"/>
    <mergeCell ref="C39:G39"/>
    <mergeCell ref="C52:E52"/>
    <mergeCell ref="C45:E45"/>
    <mergeCell ref="C106:G106"/>
    <mergeCell ref="C70:E70"/>
    <mergeCell ref="C100:E100"/>
    <mergeCell ref="A124:B124"/>
    <mergeCell ref="C105:E105"/>
    <mergeCell ref="C124:E124"/>
    <mergeCell ref="C144:E144"/>
    <mergeCell ref="A144:B144"/>
    <mergeCell ref="C125:G125"/>
    <mergeCell ref="A125:B125"/>
    <mergeCell ref="A139:B139"/>
    <mergeCell ref="C139:E139"/>
    <mergeCell ref="A140:B140"/>
    <mergeCell ref="A7:B7"/>
    <mergeCell ref="A106:B106"/>
    <mergeCell ref="A70:B70"/>
    <mergeCell ref="A52:B52"/>
    <mergeCell ref="A45:B45"/>
    <mergeCell ref="A46:B46"/>
    <mergeCell ref="A53:B53"/>
    <mergeCell ref="A71:B71"/>
    <mergeCell ref="A105:B105"/>
    <mergeCell ref="A100:B100"/>
    <mergeCell ref="A101:B101"/>
    <mergeCell ref="A39:B39"/>
    <mergeCell ref="A28:B28"/>
  </mergeCells>
  <phoneticPr fontId="7" type="noConversion"/>
  <printOptions horizontalCentered="1"/>
  <pageMargins left="0.39370078740157483" right="0.39370078740157483" top="0.7" bottom="0.39370078740157483" header="0.41" footer="0"/>
  <pageSetup paperSize="8" scale="59" fitToHeight="2" orientation="portrait" r:id="rId1"/>
  <headerFooter alignWithMargins="0"/>
  <rowBreaks count="1" manualBreakCount="1">
    <brk id="7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P25"/>
  <sheetViews>
    <sheetView workbookViewId="0">
      <selection activeCell="G20" sqref="G20"/>
    </sheetView>
  </sheetViews>
  <sheetFormatPr defaultRowHeight="12.75" x14ac:dyDescent="0.2"/>
  <cols>
    <col min="1" max="11" width="12.83203125" customWidth="1"/>
    <col min="12" max="12" width="11.5" bestFit="1" customWidth="1"/>
    <col min="15" max="15" width="26.83203125" customWidth="1"/>
    <col min="16" max="16" width="50.5" customWidth="1"/>
  </cols>
  <sheetData>
    <row r="2" spans="1:16" ht="14.25" x14ac:dyDescent="0.2">
      <c r="A2" s="216" t="s">
        <v>168</v>
      </c>
      <c r="B2" s="216"/>
      <c r="C2" s="216"/>
      <c r="D2" s="216"/>
      <c r="E2" s="216"/>
      <c r="F2" s="216"/>
      <c r="G2" s="216"/>
      <c r="H2" s="216"/>
      <c r="I2" s="216"/>
      <c r="J2" s="216"/>
      <c r="K2" s="216"/>
      <c r="L2" s="216"/>
      <c r="O2" s="216" t="s">
        <v>167</v>
      </c>
      <c r="P2" s="216"/>
    </row>
    <row r="3" spans="1:16" ht="15" x14ac:dyDescent="0.25">
      <c r="A3" s="64"/>
      <c r="B3" s="64" t="s">
        <v>160</v>
      </c>
      <c r="C3" s="64" t="s">
        <v>150</v>
      </c>
      <c r="D3" s="64" t="s">
        <v>149</v>
      </c>
      <c r="E3" s="64" t="s">
        <v>151</v>
      </c>
      <c r="F3" s="64" t="s">
        <v>152</v>
      </c>
      <c r="G3" s="64" t="s">
        <v>153</v>
      </c>
      <c r="H3" s="64" t="s">
        <v>154</v>
      </c>
      <c r="I3" s="64" t="s">
        <v>155</v>
      </c>
      <c r="J3" s="64" t="s">
        <v>156</v>
      </c>
      <c r="K3" s="64" t="s">
        <v>157</v>
      </c>
      <c r="L3" s="64" t="s">
        <v>158</v>
      </c>
      <c r="O3" s="68"/>
      <c r="P3" s="64" t="s">
        <v>160</v>
      </c>
    </row>
    <row r="4" spans="1:16" ht="15" x14ac:dyDescent="0.25">
      <c r="A4" s="64" t="s">
        <v>140</v>
      </c>
      <c r="B4" s="64">
        <v>350</v>
      </c>
      <c r="C4" s="64">
        <v>50</v>
      </c>
      <c r="D4" s="64">
        <v>50</v>
      </c>
      <c r="E4" s="64">
        <v>50</v>
      </c>
      <c r="F4" s="64">
        <v>50</v>
      </c>
      <c r="G4" s="64">
        <v>50</v>
      </c>
      <c r="H4" s="64">
        <v>50</v>
      </c>
      <c r="I4" s="64">
        <v>50</v>
      </c>
      <c r="J4" s="64">
        <v>0</v>
      </c>
      <c r="K4" s="64">
        <v>0</v>
      </c>
      <c r="L4" s="64">
        <v>0</v>
      </c>
      <c r="O4" s="64" t="s">
        <v>161</v>
      </c>
      <c r="P4" s="64">
        <v>25</v>
      </c>
    </row>
    <row r="5" spans="1:16" ht="15" x14ac:dyDescent="0.25">
      <c r="A5" s="64" t="s">
        <v>141</v>
      </c>
      <c r="B5" s="64">
        <v>365</v>
      </c>
      <c r="C5" s="64">
        <v>50</v>
      </c>
      <c r="D5" s="64">
        <v>50</v>
      </c>
      <c r="E5" s="64">
        <v>50</v>
      </c>
      <c r="F5" s="64">
        <v>50</v>
      </c>
      <c r="G5" s="64">
        <v>50</v>
      </c>
      <c r="H5" s="64">
        <v>50</v>
      </c>
      <c r="I5" s="64">
        <v>50</v>
      </c>
      <c r="J5" s="64">
        <v>15</v>
      </c>
      <c r="K5" s="64">
        <v>0</v>
      </c>
      <c r="L5" s="64">
        <v>0</v>
      </c>
      <c r="O5" s="64" t="s">
        <v>162</v>
      </c>
      <c r="P5" s="64">
        <v>25</v>
      </c>
    </row>
    <row r="6" spans="1:16" ht="15" x14ac:dyDescent="0.25">
      <c r="A6" s="64" t="s">
        <v>142</v>
      </c>
      <c r="B6" s="64">
        <v>485</v>
      </c>
      <c r="C6" s="64">
        <v>50</v>
      </c>
      <c r="D6" s="64">
        <v>50</v>
      </c>
      <c r="E6" s="64">
        <v>50</v>
      </c>
      <c r="F6" s="64">
        <v>50</v>
      </c>
      <c r="G6" s="64">
        <v>50</v>
      </c>
      <c r="H6" s="64">
        <v>50</v>
      </c>
      <c r="I6" s="64">
        <v>50</v>
      </c>
      <c r="J6" s="64">
        <v>50</v>
      </c>
      <c r="K6" s="64">
        <v>50</v>
      </c>
      <c r="L6" s="64">
        <v>35</v>
      </c>
      <c r="O6" s="64" t="s">
        <v>163</v>
      </c>
      <c r="P6" s="64">
        <v>25</v>
      </c>
    </row>
    <row r="7" spans="1:16" ht="15" x14ac:dyDescent="0.25">
      <c r="A7" s="64" t="s">
        <v>143</v>
      </c>
      <c r="B7" s="64">
        <v>465</v>
      </c>
      <c r="C7" s="64">
        <v>50</v>
      </c>
      <c r="D7" s="64">
        <v>50</v>
      </c>
      <c r="E7" s="64">
        <v>50</v>
      </c>
      <c r="F7" s="64">
        <v>50</v>
      </c>
      <c r="G7" s="64">
        <v>50</v>
      </c>
      <c r="H7" s="64">
        <v>50</v>
      </c>
      <c r="I7" s="64">
        <v>50</v>
      </c>
      <c r="J7" s="64">
        <v>50</v>
      </c>
      <c r="K7" s="64">
        <v>50</v>
      </c>
      <c r="L7" s="64">
        <v>15</v>
      </c>
      <c r="O7" s="64" t="s">
        <v>164</v>
      </c>
      <c r="P7" s="64">
        <v>25</v>
      </c>
    </row>
    <row r="8" spans="1:16" ht="15" x14ac:dyDescent="0.25">
      <c r="A8" s="64" t="s">
        <v>144</v>
      </c>
      <c r="B8" s="64">
        <v>175</v>
      </c>
      <c r="C8" s="64">
        <v>50</v>
      </c>
      <c r="D8" s="64">
        <v>50</v>
      </c>
      <c r="E8" s="64">
        <v>50</v>
      </c>
      <c r="F8" s="64">
        <v>25</v>
      </c>
      <c r="G8" s="64">
        <v>0</v>
      </c>
      <c r="H8" s="64">
        <v>0</v>
      </c>
      <c r="I8" s="64">
        <v>0</v>
      </c>
      <c r="J8" s="64">
        <v>0</v>
      </c>
      <c r="K8" s="64">
        <v>0</v>
      </c>
      <c r="L8" s="64">
        <v>0</v>
      </c>
      <c r="O8" s="64" t="s">
        <v>165</v>
      </c>
      <c r="P8" s="64">
        <v>25</v>
      </c>
    </row>
    <row r="9" spans="1:16" ht="15" x14ac:dyDescent="0.25">
      <c r="A9" s="64" t="s">
        <v>205</v>
      </c>
      <c r="B9" s="64">
        <v>295</v>
      </c>
      <c r="C9" s="64">
        <v>50</v>
      </c>
      <c r="D9" s="64">
        <v>50</v>
      </c>
      <c r="E9" s="64">
        <v>50</v>
      </c>
      <c r="F9" s="64">
        <v>50</v>
      </c>
      <c r="G9" s="64">
        <v>50</v>
      </c>
      <c r="H9" s="64">
        <v>45</v>
      </c>
      <c r="I9" s="64">
        <v>0</v>
      </c>
      <c r="J9" s="64">
        <v>0</v>
      </c>
      <c r="K9" s="64">
        <v>0</v>
      </c>
      <c r="L9" s="64">
        <v>0</v>
      </c>
      <c r="O9" s="64" t="s">
        <v>166</v>
      </c>
      <c r="P9" s="64">
        <v>25</v>
      </c>
    </row>
    <row r="10" spans="1:16" ht="15" x14ac:dyDescent="0.25">
      <c r="A10" s="64" t="s">
        <v>145</v>
      </c>
      <c r="B10" s="64">
        <v>115</v>
      </c>
      <c r="C10" s="64">
        <v>50</v>
      </c>
      <c r="D10" s="64">
        <v>50</v>
      </c>
      <c r="E10" s="64">
        <v>15</v>
      </c>
      <c r="F10" s="64">
        <v>0</v>
      </c>
      <c r="G10" s="64">
        <v>0</v>
      </c>
      <c r="H10" s="64">
        <v>0</v>
      </c>
      <c r="I10" s="64">
        <v>0</v>
      </c>
      <c r="J10" s="64">
        <v>0</v>
      </c>
      <c r="K10" s="64">
        <v>0</v>
      </c>
      <c r="L10" s="64">
        <v>0</v>
      </c>
      <c r="O10" s="70" t="s">
        <v>159</v>
      </c>
      <c r="P10" s="71">
        <f>SUM(P4:P9)</f>
        <v>150</v>
      </c>
    </row>
    <row r="11" spans="1:16" ht="15" x14ac:dyDescent="0.25">
      <c r="A11" s="64" t="s">
        <v>146</v>
      </c>
      <c r="B11" s="64">
        <v>85</v>
      </c>
      <c r="C11" s="64">
        <v>50</v>
      </c>
      <c r="D11" s="64">
        <v>35</v>
      </c>
      <c r="E11" s="64">
        <v>0</v>
      </c>
      <c r="F11" s="64">
        <v>0</v>
      </c>
      <c r="G11" s="64">
        <v>0</v>
      </c>
      <c r="H11" s="64">
        <v>0</v>
      </c>
      <c r="I11" s="64">
        <v>0</v>
      </c>
      <c r="J11" s="64">
        <v>0</v>
      </c>
      <c r="K11" s="64">
        <v>0</v>
      </c>
      <c r="L11" s="64">
        <v>0</v>
      </c>
    </row>
    <row r="12" spans="1:16" ht="15" x14ac:dyDescent="0.25">
      <c r="A12" s="64" t="s">
        <v>147</v>
      </c>
      <c r="B12" s="64">
        <v>65</v>
      </c>
      <c r="C12" s="64">
        <v>50</v>
      </c>
      <c r="D12" s="64">
        <v>15</v>
      </c>
      <c r="E12" s="64">
        <v>0</v>
      </c>
      <c r="F12" s="64">
        <v>0</v>
      </c>
      <c r="G12" s="64">
        <v>0</v>
      </c>
      <c r="H12" s="64">
        <v>0</v>
      </c>
      <c r="I12" s="64">
        <v>0</v>
      </c>
      <c r="J12" s="64">
        <v>0</v>
      </c>
      <c r="K12" s="64">
        <v>0</v>
      </c>
      <c r="L12" s="64">
        <v>0</v>
      </c>
    </row>
    <row r="13" spans="1:16" ht="15.75" thickBot="1" x14ac:dyDescent="0.3">
      <c r="A13" s="72" t="s">
        <v>148</v>
      </c>
      <c r="B13" s="72">
        <v>45</v>
      </c>
      <c r="C13" s="72">
        <v>45</v>
      </c>
      <c r="D13" s="72">
        <v>0</v>
      </c>
      <c r="E13" s="72">
        <v>0</v>
      </c>
      <c r="F13" s="72">
        <v>0</v>
      </c>
      <c r="G13" s="72">
        <v>0</v>
      </c>
      <c r="H13" s="72">
        <v>0</v>
      </c>
      <c r="I13" s="72">
        <v>0</v>
      </c>
      <c r="J13" s="72">
        <v>0</v>
      </c>
      <c r="K13" s="72">
        <v>0</v>
      </c>
      <c r="L13" s="72">
        <v>0</v>
      </c>
    </row>
    <row r="14" spans="1:16" s="69" customFormat="1" ht="14.25" x14ac:dyDescent="0.2">
      <c r="A14" s="70" t="s">
        <v>159</v>
      </c>
      <c r="B14" s="71">
        <f>SUM(B4:B13)</f>
        <v>2445</v>
      </c>
      <c r="C14" s="71">
        <f t="shared" ref="C14:L14" si="0">SUM(C4:C13)</f>
        <v>495</v>
      </c>
      <c r="D14" s="71">
        <f t="shared" si="0"/>
        <v>400</v>
      </c>
      <c r="E14" s="71">
        <f t="shared" si="0"/>
        <v>315</v>
      </c>
      <c r="F14" s="71">
        <f t="shared" si="0"/>
        <v>275</v>
      </c>
      <c r="G14" s="71">
        <f t="shared" si="0"/>
        <v>250</v>
      </c>
      <c r="H14" s="71">
        <f t="shared" si="0"/>
        <v>245</v>
      </c>
      <c r="I14" s="71">
        <f t="shared" si="0"/>
        <v>200</v>
      </c>
      <c r="J14" s="71">
        <f t="shared" si="0"/>
        <v>115</v>
      </c>
      <c r="K14" s="71">
        <f t="shared" si="0"/>
        <v>100</v>
      </c>
      <c r="L14" s="71">
        <f t="shared" si="0"/>
        <v>50</v>
      </c>
    </row>
    <row r="25" spans="11:11" x14ac:dyDescent="0.2">
      <c r="K25" s="158"/>
    </row>
  </sheetData>
  <sheetProtection algorithmName="SHA-512" hashValue="3dFJTJM9N+Jz5qPDap+jRguex/AACcHvfnvewR99xziUvFkUrwzVs8b46A015DNGDc/XS/hG6EE9T/wDBIoHkw==" saltValue="y++3TRchG+TT+u7xDuwnDQ==" spinCount="100000" sheet="1" objects="1" scenarios="1"/>
  <mergeCells count="2">
    <mergeCell ref="A2:L2"/>
    <mergeCell ref="O2:P2"/>
  </mergeCells>
  <phoneticPr fontId="7" type="noConversion"/>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Rozpis ceny</vt:lpstr>
      <vt:lpstr>Přehled vrtů</vt:lpstr>
      <vt:lpstr>'Rozpis ceny'!Názvy_tisku</vt:lpstr>
      <vt:lpstr>'Rozpis ceny'!Oblast_tisku</vt:lpstr>
      <vt:lpstr>'Rozpis ceny'!Print_Area</vt:lpstr>
      <vt:lpstr>'Rozpis ceny'!Print_Titles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Urbanova, Pavlina</dc:creator>
  <cp:lastModifiedBy>Janhubová Lenka, Ing.</cp:lastModifiedBy>
  <cp:lastPrinted>2021-07-28T12:05:13Z</cp:lastPrinted>
  <dcterms:created xsi:type="dcterms:W3CDTF">2020-09-09T08:49:30Z</dcterms:created>
  <dcterms:modified xsi:type="dcterms:W3CDTF">2024-05-14T11:04:42Z</dcterms:modified>
</cp:coreProperties>
</file>